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45" windowWidth="18780" windowHeight="10305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J32" i="3" l="1"/>
  <c r="G42" i="3"/>
  <c r="D12" i="3" l="1"/>
  <c r="D35" i="3"/>
  <c r="D32" i="3" s="1"/>
  <c r="E50" i="3"/>
  <c r="F50" i="3"/>
  <c r="H50" i="3"/>
  <c r="I50" i="3"/>
  <c r="J50" i="3"/>
  <c r="E46" i="3"/>
  <c r="F46" i="3"/>
  <c r="G46" i="3"/>
  <c r="H46" i="3"/>
  <c r="I46" i="3"/>
  <c r="J46" i="3"/>
  <c r="E42" i="3"/>
  <c r="F42" i="3"/>
  <c r="H42" i="3"/>
  <c r="I42" i="3"/>
  <c r="J42" i="3"/>
  <c r="E39" i="3"/>
  <c r="F39" i="3"/>
  <c r="G39" i="3"/>
  <c r="H39" i="3"/>
  <c r="I39" i="3"/>
  <c r="J39" i="3"/>
  <c r="E32" i="3"/>
  <c r="F32" i="3"/>
  <c r="G32" i="3"/>
  <c r="H32" i="3"/>
  <c r="I32" i="3"/>
  <c r="E30" i="3"/>
  <c r="F30" i="3"/>
  <c r="G30" i="3"/>
  <c r="H30" i="3"/>
  <c r="I30" i="3"/>
  <c r="J30" i="3"/>
  <c r="E25" i="3"/>
  <c r="F25" i="3"/>
  <c r="G25" i="3"/>
  <c r="H25" i="3"/>
  <c r="I25" i="3"/>
  <c r="J25" i="3"/>
  <c r="E20" i="3"/>
  <c r="F20" i="3"/>
  <c r="G20" i="3"/>
  <c r="H20" i="3"/>
  <c r="J20" i="3"/>
  <c r="E17" i="3"/>
  <c r="F17" i="3"/>
  <c r="G17" i="3"/>
  <c r="H17" i="3"/>
  <c r="I17" i="3"/>
  <c r="J17" i="3"/>
  <c r="E13" i="3"/>
  <c r="F13" i="3"/>
  <c r="G13" i="3"/>
  <c r="H13" i="3"/>
  <c r="I13" i="3"/>
  <c r="J13" i="3"/>
  <c r="E5" i="3"/>
  <c r="F5" i="3"/>
  <c r="G5" i="3"/>
  <c r="H5" i="3"/>
  <c r="I5" i="3"/>
  <c r="J5" i="3"/>
  <c r="D50" i="3"/>
  <c r="D46" i="3"/>
  <c r="D42" i="3"/>
  <c r="D39" i="3"/>
  <c r="D30" i="3"/>
  <c r="D25" i="3"/>
  <c r="D20" i="3"/>
  <c r="D17" i="3"/>
  <c r="D13" i="3"/>
  <c r="D5" i="3"/>
  <c r="C53" i="3"/>
  <c r="I53" i="3" l="1"/>
  <c r="E53" i="3"/>
  <c r="G53" i="3"/>
  <c r="J53" i="3"/>
  <c r="H53" i="3"/>
  <c r="F53" i="3"/>
  <c r="D53" i="3"/>
</calcChain>
</file>

<file path=xl/sharedStrings.xml><?xml version="1.0" encoding="utf-8"?>
<sst xmlns="http://schemas.openxmlformats.org/spreadsheetml/2006/main" count="109" uniqueCount="109">
  <si>
    <t>Наименование показателя</t>
  </si>
  <si>
    <t>Разд.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</si>
  <si>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</si>
  <si>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</si>
  <si>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</si>
  <si>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</si>
  <si>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</si>
  <si>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</si>
  <si>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</si>
  <si>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</si>
  <si>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</si>
  <si>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</si>
  <si>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</si>
  <si>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</si>
  <si>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</si>
  <si>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</si>
  <si>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</si>
  <si>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</si>
  <si>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</si>
  <si>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</si>
  <si>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</si>
  <si>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</si>
  <si>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</si>
  <si>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</si>
  <si>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</si>
  <si>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</si>
  <si>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</si>
  <si>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</si>
  <si>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</si>
  <si>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</si>
  <si>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</si>
  <si>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</si>
  <si>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</si>
  <si>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</si>
  <si>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</si>
  <si>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</si>
  <si>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</si>
  <si>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</si>
  <si>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</si>
  <si>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</si>
  <si>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</si>
  <si>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</si>
  <si>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</si>
  <si>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</si>
  <si>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</si>
  <si>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</si>
  <si>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</si>
  <si>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</si>
  <si>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</si>
  <si>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</si>
  <si>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</si>
  <si>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</si>
  <si>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</si>
  <si>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</si>
  <si>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</si>
  <si>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</si>
  <si>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</si>
  <si>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</si>
  <si>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</si>
  <si>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</si>
  <si>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</si>
  <si>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</si>
  <si>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</si>
  <si>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</si>
  <si>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</si>
  <si>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</si>
  <si>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</si>
  <si>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</si>
  <si>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</si>
  <si>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</si>
  <si>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</si>
  <si>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</si>
  <si>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</si>
  <si>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</si>
  <si>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</si>
  <si>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</si>
  <si>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</si>
  <si>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</si>
  <si>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</si>
  <si>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</si>
  <si>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</si>
  <si>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</si>
  <si>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</si>
  <si>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>0505</t>
  </si>
  <si>
    <t>0310</t>
  </si>
  <si>
    <t>0309</t>
  </si>
  <si>
    <t>Сумма                                      на 2023 год                                        Решение  от 16.12.2022 № 6-203 (первоначальный)</t>
  </si>
  <si>
    <t>Решение от 17.02.2023г.   №6-217</t>
  </si>
  <si>
    <t>Решение от 28.04.2023 г.  №6-221</t>
  </si>
  <si>
    <t>Решение от 31.05.2023 г.  №6-228</t>
  </si>
  <si>
    <t>Решение от 29.08.2023 г.  №6-233</t>
  </si>
  <si>
    <t>Решение от 14.09.2023 г.  №6-235</t>
  </si>
  <si>
    <t>Решение от 31.10.2023 г.  №6-236</t>
  </si>
  <si>
    <t>Решение от 27.12.2023 г.  №6-268</t>
  </si>
  <si>
    <t>Сумма  на 2023 год (с учетом изменений)</t>
  </si>
  <si>
    <t>Сведения о внесенных в течение 2023 года изменениях в Решение Унечского районного Совета народных депутатов №6-203 от 16.12.2022 года "О бюджете Унечского  муниципального района Брянской области на 2023 год и на плановый период 2024 и 2025 годов" в части расходов</t>
  </si>
  <si>
    <t xml:space="preserve">    ОБЩЕГОСУДАРСТВЕННЫЕ ВОПРОСЫ</t>
  </si>
  <si>
    <t xml:space="preserve">    НАЦИОНАЛЬНАЯ ОБОРОНА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</si>
  <si>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</si>
  <si>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</si>
  <si>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жилищно-коммунального хозяйства</t>
  </si>
  <si>
    <t xml:space="preserve">      Другие вопросы в области национальной обороны</t>
  </si>
  <si>
    <t>0209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</si>
  <si>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</si>
  <si>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</si>
  <si>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</si>
  <si>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</si>
  <si>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Спорт высших достижений</t>
  </si>
  <si>
    <t>1103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</si>
</sst>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3">
    <xf numFmtId="0" fontId="0" fillId="0" borderId="0" xfId="0"/>
    <xf numFmtId="0" fontId="0" fillId="0" borderId="0" xfId="0" applyFont="1" applyFill="1" applyProtection="1">
      <protection locked="0"/>
    </xf>
    <xf numFmtId="0" fontId="5" fillId="0" borderId="3" xfId="21" applyNumberFormat="1" applyFont="1" applyFill="1" applyBorder="1" applyProtection="1">
      <alignment horizontal="center" vertical="center" wrapText="1"/>
    </xf>
    <xf numFmtId="0" fontId="6" fillId="0" borderId="0" xfId="0" applyFont="1"/>
    <xf numFmtId="0" fontId="7" fillId="0" borderId="0" xfId="0" applyFont="1" applyFill="1" applyProtection="1">
      <protection locked="0"/>
    </xf>
    <xf numFmtId="0" fontId="5" fillId="0" borderId="4" xfId="6" applyNumberFormat="1" applyFont="1" applyFill="1" applyBorder="1" applyProtection="1">
      <alignment horizontal="center" vertical="center" wrapText="1"/>
    </xf>
    <xf numFmtId="0" fontId="5" fillId="0" borderId="4" xfId="8" applyNumberFormat="1" applyFont="1" applyFill="1" applyBorder="1" applyProtection="1">
      <alignment horizontal="center" vertical="center" wrapText="1"/>
    </xf>
    <xf numFmtId="0" fontId="5" fillId="0" borderId="4" xfId="21" applyNumberFormat="1" applyFont="1" applyFill="1" applyBorder="1" applyProtection="1">
      <alignment horizontal="center" vertical="center" wrapText="1"/>
    </xf>
    <xf numFmtId="0" fontId="5" fillId="0" borderId="2" xfId="17" applyNumberFormat="1" applyFont="1" applyAlignment="1" applyProtection="1">
      <alignment vertical="top" wrapText="1"/>
    </xf>
    <xf numFmtId="0" fontId="5" fillId="0" borderId="2" xfId="17" applyNumberFormat="1" applyFont="1" applyAlignment="1" applyProtection="1">
      <alignment wrapText="1"/>
    </xf>
    <xf numFmtId="1" fontId="5" fillId="0" borderId="2" xfId="7" applyNumberFormat="1" applyFont="1" applyAlignment="1" applyProtection="1">
      <alignment horizontal="center" vertical="center" shrinkToFit="1"/>
    </xf>
    <xf numFmtId="4" fontId="5" fillId="0" borderId="5" xfId="34" applyNumberFormat="1" applyFont="1" applyBorder="1" applyAlignment="1" applyProtection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0" fontId="1" fillId="0" borderId="1" xfId="1" applyNumberFormat="1" applyFont="1" applyFill="1" applyProtection="1">
      <alignment wrapText="1"/>
    </xf>
    <xf numFmtId="0" fontId="1" fillId="0" borderId="1" xfId="1" applyFont="1" applyFill="1">
      <alignment wrapText="1"/>
    </xf>
    <xf numFmtId="0" fontId="8" fillId="0" borderId="1" xfId="5" applyNumberFormat="1" applyFont="1" applyFill="1" applyProtection="1">
      <alignment horizontal="right"/>
    </xf>
    <xf numFmtId="0" fontId="8" fillId="0" borderId="1" xfId="5" applyFont="1" applyFill="1">
      <alignment horizontal="right"/>
    </xf>
    <xf numFmtId="0" fontId="9" fillId="0" borderId="1" xfId="1" applyNumberFormat="1" applyFont="1" applyFill="1" applyAlignment="1" applyProtection="1">
      <alignment horizontal="center" wrapText="1"/>
    </xf>
    <xf numFmtId="0" fontId="10" fillId="0" borderId="2" xfId="31" applyNumberFormat="1" applyFont="1" applyAlignment="1" applyProtection="1">
      <alignment horizontal="left"/>
    </xf>
    <xf numFmtId="1" fontId="10" fillId="0" borderId="2" xfId="31" applyFont="1" applyAlignment="1">
      <alignment horizontal="lef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zoomScale="60" zoomScaleNormal="80" workbookViewId="0">
      <pane ySplit="4" topLeftCell="A5" activePane="bottomLeft" state="frozen"/>
      <selection pane="bottomLeft" activeCell="C57" sqref="C57"/>
    </sheetView>
  </sheetViews>
  <sheetFormatPr defaultRowHeight="15" x14ac:dyDescent="0.25"/>
  <cols>
    <col min="1" max="1" width="37.140625" style="3" customWidth="1"/>
    <col min="2" max="2" width="11.42578125" customWidth="1"/>
    <col min="3" max="3" width="17.5703125" customWidth="1"/>
    <col min="4" max="4" width="14.42578125" customWidth="1"/>
    <col min="5" max="5" width="15.42578125" customWidth="1"/>
    <col min="6" max="6" width="15.140625" customWidth="1"/>
    <col min="7" max="7" width="16.140625" customWidth="1"/>
    <col min="8" max="8" width="15.28515625" customWidth="1"/>
    <col min="9" max="9" width="15.7109375" customWidth="1"/>
    <col min="10" max="10" width="17.28515625" customWidth="1"/>
    <col min="11" max="11" width="19.42578125" customWidth="1"/>
  </cols>
  <sheetData>
    <row r="1" spans="1:11" s="1" customFormat="1" x14ac:dyDescent="0.25">
      <c r="A1" s="16"/>
      <c r="B1" s="17"/>
      <c r="C1" s="17"/>
      <c r="D1" s="17"/>
      <c r="E1" s="17"/>
      <c r="F1" s="17"/>
      <c r="G1" s="17"/>
      <c r="H1" s="17"/>
      <c r="I1" s="17"/>
      <c r="J1" s="17"/>
    </row>
    <row r="2" spans="1:11" s="1" customFormat="1" ht="48.75" customHeight="1" x14ac:dyDescent="0.25">
      <c r="A2" s="20" t="s">
        <v>95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" customFormat="1" ht="12.75" customHeight="1" x14ac:dyDescent="0.25">
      <c r="A3" s="18"/>
      <c r="B3" s="19"/>
      <c r="C3" s="19"/>
      <c r="D3" s="19"/>
      <c r="E3" s="19"/>
      <c r="F3" s="19"/>
      <c r="G3" s="19"/>
      <c r="H3" s="19"/>
      <c r="I3" s="19"/>
      <c r="J3" s="19"/>
      <c r="K3" s="4"/>
    </row>
    <row r="4" spans="1:11" s="1" customFormat="1" ht="90" x14ac:dyDescent="0.25">
      <c r="A4" s="5" t="s">
        <v>0</v>
      </c>
      <c r="B4" s="6" t="s">
        <v>1</v>
      </c>
      <c r="C4" s="7" t="s">
        <v>86</v>
      </c>
      <c r="D4" s="2" t="s">
        <v>87</v>
      </c>
      <c r="E4" s="2" t="s">
        <v>88</v>
      </c>
      <c r="F4" s="2" t="s">
        <v>89</v>
      </c>
      <c r="G4" s="2" t="s">
        <v>90</v>
      </c>
      <c r="H4" s="2" t="s">
        <v>91</v>
      </c>
      <c r="I4" s="2" t="s">
        <v>92</v>
      </c>
      <c r="J4" s="2" t="s">
        <v>93</v>
      </c>
      <c r="K4" s="14" t="s">
        <v>94</v>
      </c>
    </row>
    <row r="5" spans="1:11" ht="30" x14ac:dyDescent="0.25">
      <c r="A5" s="8" t="s">
        <v>96</v>
      </c>
      <c r="B5" s="10" t="s">
        <v>2</v>
      </c>
      <c r="C5" s="11">
        <v>54190383.329999998</v>
      </c>
      <c r="D5" s="12">
        <f>D6+D7+D8+D9+D10+D11+D12</f>
        <v>656580</v>
      </c>
      <c r="E5" s="12">
        <f t="shared" ref="E5:J5" si="0">E6+E7+E8+E9+E10+E11+E12</f>
        <v>5793710</v>
      </c>
      <c r="F5" s="12">
        <f t="shared" si="0"/>
        <v>0</v>
      </c>
      <c r="G5" s="12">
        <f t="shared" si="0"/>
        <v>1108064</v>
      </c>
      <c r="H5" s="12">
        <f t="shared" si="0"/>
        <v>100000</v>
      </c>
      <c r="I5" s="12">
        <f t="shared" si="0"/>
        <v>15000</v>
      </c>
      <c r="J5" s="12">
        <f t="shared" si="0"/>
        <v>291000</v>
      </c>
      <c r="K5" s="12">
        <v>62154737.329999998</v>
      </c>
    </row>
    <row r="6" spans="1:11" ht="60" x14ac:dyDescent="0.25">
      <c r="A6" s="8" t="s">
        <v>3</v>
      </c>
      <c r="B6" s="10" t="s">
        <v>4</v>
      </c>
      <c r="C6" s="11">
        <v>1573260</v>
      </c>
      <c r="D6" s="12"/>
      <c r="E6" s="12"/>
      <c r="F6" s="12"/>
      <c r="G6" s="12"/>
      <c r="H6" s="12"/>
      <c r="I6" s="12"/>
      <c r="J6" s="12"/>
      <c r="K6" s="12">
        <v>1573260</v>
      </c>
    </row>
    <row r="7" spans="1:11" ht="75" x14ac:dyDescent="0.25">
      <c r="A7" s="8" t="s">
        <v>5</v>
      </c>
      <c r="B7" s="10" t="s">
        <v>6</v>
      </c>
      <c r="C7" s="11">
        <v>1717769</v>
      </c>
      <c r="D7" s="12"/>
      <c r="E7" s="12"/>
      <c r="F7" s="12"/>
      <c r="G7" s="12"/>
      <c r="H7" s="12"/>
      <c r="I7" s="12"/>
      <c r="J7" s="12"/>
      <c r="K7" s="12">
        <v>1717769</v>
      </c>
    </row>
    <row r="8" spans="1:11" ht="90" x14ac:dyDescent="0.25">
      <c r="A8" s="8" t="s">
        <v>7</v>
      </c>
      <c r="B8" s="10" t="s">
        <v>8</v>
      </c>
      <c r="C8" s="11">
        <v>31289538</v>
      </c>
      <c r="D8" s="12"/>
      <c r="E8" s="12">
        <v>5643710</v>
      </c>
      <c r="F8" s="12"/>
      <c r="G8" s="12">
        <v>791682</v>
      </c>
      <c r="H8" s="12"/>
      <c r="I8" s="12"/>
      <c r="J8" s="12"/>
      <c r="K8" s="12">
        <v>37724930</v>
      </c>
    </row>
    <row r="9" spans="1:11" x14ac:dyDescent="0.25">
      <c r="A9" s="8" t="s">
        <v>9</v>
      </c>
      <c r="B9" s="10" t="s">
        <v>10</v>
      </c>
      <c r="C9" s="11">
        <v>4224</v>
      </c>
      <c r="D9" s="12"/>
      <c r="E9" s="12"/>
      <c r="F9" s="12"/>
      <c r="G9" s="12"/>
      <c r="H9" s="12"/>
      <c r="I9" s="12"/>
      <c r="J9" s="12"/>
      <c r="K9" s="12">
        <v>4224</v>
      </c>
    </row>
    <row r="10" spans="1:11" ht="60" x14ac:dyDescent="0.25">
      <c r="A10" s="8" t="s">
        <v>11</v>
      </c>
      <c r="B10" s="10" t="s">
        <v>12</v>
      </c>
      <c r="C10" s="11">
        <v>9565509</v>
      </c>
      <c r="D10" s="12"/>
      <c r="E10" s="12"/>
      <c r="F10" s="12"/>
      <c r="G10" s="12">
        <v>222001</v>
      </c>
      <c r="H10" s="12"/>
      <c r="I10" s="12"/>
      <c r="J10" s="12"/>
      <c r="K10" s="12">
        <v>9787510</v>
      </c>
    </row>
    <row r="11" spans="1:11" x14ac:dyDescent="0.25">
      <c r="A11" s="8" t="s">
        <v>13</v>
      </c>
      <c r="B11" s="10" t="s">
        <v>14</v>
      </c>
      <c r="C11" s="11">
        <v>1000000</v>
      </c>
      <c r="D11" s="12"/>
      <c r="E11" s="12"/>
      <c r="F11" s="12"/>
      <c r="G11" s="12"/>
      <c r="H11" s="12"/>
      <c r="I11" s="12"/>
      <c r="J11" s="12"/>
      <c r="K11" s="12">
        <v>1000000</v>
      </c>
    </row>
    <row r="12" spans="1:11" ht="30" x14ac:dyDescent="0.25">
      <c r="A12" s="8" t="s">
        <v>15</v>
      </c>
      <c r="B12" s="10" t="s">
        <v>16</v>
      </c>
      <c r="C12" s="11">
        <v>9040083.3300000001</v>
      </c>
      <c r="D12" s="13">
        <f>256580+400000</f>
        <v>656580</v>
      </c>
      <c r="E12" s="12">
        <v>150000</v>
      </c>
      <c r="F12" s="12"/>
      <c r="G12" s="12">
        <v>94381</v>
      </c>
      <c r="H12" s="12">
        <v>100000</v>
      </c>
      <c r="I12" s="12">
        <v>15000</v>
      </c>
      <c r="J12" s="12">
        <v>291000</v>
      </c>
      <c r="K12" s="12">
        <v>10347044.33</v>
      </c>
    </row>
    <row r="13" spans="1:11" x14ac:dyDescent="0.25">
      <c r="A13" s="8" t="s">
        <v>97</v>
      </c>
      <c r="B13" s="10" t="s">
        <v>17</v>
      </c>
      <c r="C13" s="11">
        <v>1169592</v>
      </c>
      <c r="D13" s="12">
        <f>D14+D15+D16</f>
        <v>0</v>
      </c>
      <c r="E13" s="12">
        <f t="shared" ref="E13:J13" si="1">E14+E15+E16</f>
        <v>0</v>
      </c>
      <c r="F13" s="12">
        <f t="shared" si="1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1"/>
        <v>3554120.26</v>
      </c>
      <c r="K13" s="12">
        <v>4723712.26</v>
      </c>
    </row>
    <row r="14" spans="1:11" ht="30" x14ac:dyDescent="0.25">
      <c r="A14" s="8" t="s">
        <v>18</v>
      </c>
      <c r="B14" s="10" t="s">
        <v>19</v>
      </c>
      <c r="C14" s="11">
        <v>919592</v>
      </c>
      <c r="D14" s="12"/>
      <c r="E14" s="12"/>
      <c r="F14" s="12"/>
      <c r="G14" s="12"/>
      <c r="H14" s="12"/>
      <c r="I14" s="12"/>
      <c r="J14" s="12"/>
      <c r="K14" s="12">
        <v>919592</v>
      </c>
    </row>
    <row r="15" spans="1:11" ht="30" x14ac:dyDescent="0.25">
      <c r="A15" s="8" t="s">
        <v>20</v>
      </c>
      <c r="B15" s="10" t="s">
        <v>21</v>
      </c>
      <c r="C15" s="11">
        <v>250000</v>
      </c>
      <c r="D15" s="12"/>
      <c r="E15" s="12"/>
      <c r="F15" s="12"/>
      <c r="G15" s="12"/>
      <c r="H15" s="12"/>
      <c r="I15" s="12"/>
      <c r="J15" s="12"/>
      <c r="K15" s="12">
        <v>250000</v>
      </c>
    </row>
    <row r="16" spans="1:11" ht="30" x14ac:dyDescent="0.25">
      <c r="A16" s="8" t="s">
        <v>101</v>
      </c>
      <c r="B16" s="10" t="s">
        <v>102</v>
      </c>
      <c r="C16" s="11">
        <v>0</v>
      </c>
      <c r="D16" s="12"/>
      <c r="E16" s="12"/>
      <c r="F16" s="12"/>
      <c r="G16" s="12"/>
      <c r="H16" s="12"/>
      <c r="I16" s="12"/>
      <c r="J16" s="12">
        <v>3554120.26</v>
      </c>
      <c r="K16" s="12">
        <v>3554120.26</v>
      </c>
    </row>
    <row r="17" spans="1:11" ht="60" x14ac:dyDescent="0.25">
      <c r="A17" s="8" t="s">
        <v>22</v>
      </c>
      <c r="B17" s="10" t="s">
        <v>23</v>
      </c>
      <c r="C17" s="11">
        <v>5486350</v>
      </c>
      <c r="D17" s="12">
        <f>D18+D19</f>
        <v>0</v>
      </c>
      <c r="E17" s="12">
        <f t="shared" ref="E17:J17" si="2">E18+E19</f>
        <v>0</v>
      </c>
      <c r="F17" s="12">
        <f t="shared" si="2"/>
        <v>0</v>
      </c>
      <c r="G17" s="12">
        <f t="shared" si="2"/>
        <v>54000</v>
      </c>
      <c r="H17" s="12">
        <f t="shared" si="2"/>
        <v>0</v>
      </c>
      <c r="I17" s="12">
        <f t="shared" si="2"/>
        <v>1282600</v>
      </c>
      <c r="J17" s="12">
        <f t="shared" si="2"/>
        <v>0</v>
      </c>
      <c r="K17" s="12">
        <v>6822950</v>
      </c>
    </row>
    <row r="18" spans="1:11" x14ac:dyDescent="0.25">
      <c r="A18" s="8" t="s">
        <v>98</v>
      </c>
      <c r="B18" s="10" t="s">
        <v>85</v>
      </c>
      <c r="C18" s="11">
        <v>500000</v>
      </c>
      <c r="D18" s="12"/>
      <c r="E18" s="12"/>
      <c r="F18" s="12"/>
      <c r="G18" s="12"/>
      <c r="H18" s="12"/>
      <c r="I18" s="12"/>
      <c r="J18" s="12"/>
      <c r="K18" s="12">
        <v>500000</v>
      </c>
    </row>
    <row r="19" spans="1:11" ht="60" x14ac:dyDescent="0.25">
      <c r="A19" s="8" t="s">
        <v>99</v>
      </c>
      <c r="B19" s="10" t="s">
        <v>84</v>
      </c>
      <c r="C19" s="11">
        <v>4986350</v>
      </c>
      <c r="D19" s="12"/>
      <c r="E19" s="12"/>
      <c r="F19" s="12"/>
      <c r="G19" s="12">
        <v>54000</v>
      </c>
      <c r="H19" s="12"/>
      <c r="I19" s="12">
        <v>1282600</v>
      </c>
      <c r="J19" s="12"/>
      <c r="K19" s="12">
        <v>6322950</v>
      </c>
    </row>
    <row r="20" spans="1:11" x14ac:dyDescent="0.25">
      <c r="A20" s="8" t="s">
        <v>24</v>
      </c>
      <c r="B20" s="10" t="s">
        <v>25</v>
      </c>
      <c r="C20" s="11">
        <v>43217509.789999999</v>
      </c>
      <c r="D20" s="12">
        <f>D21+D22+D23+D24</f>
        <v>9696251.3100000005</v>
      </c>
      <c r="E20" s="12">
        <f t="shared" ref="E20:J20" si="3">E21+E22+E23+E24</f>
        <v>0</v>
      </c>
      <c r="F20" s="12">
        <f t="shared" si="3"/>
        <v>0</v>
      </c>
      <c r="G20" s="12">
        <f t="shared" si="3"/>
        <v>1105000</v>
      </c>
      <c r="H20" s="12">
        <f t="shared" si="3"/>
        <v>0</v>
      </c>
      <c r="I20" s="12">
        <v>-178000</v>
      </c>
      <c r="J20" s="12">
        <f t="shared" si="3"/>
        <v>348697.28</v>
      </c>
      <c r="K20" s="12">
        <v>54189458.380000003</v>
      </c>
    </row>
    <row r="21" spans="1:11" x14ac:dyDescent="0.25">
      <c r="A21" s="8" t="s">
        <v>26</v>
      </c>
      <c r="B21" s="10" t="s">
        <v>27</v>
      </c>
      <c r="C21" s="11">
        <v>647100.85</v>
      </c>
      <c r="D21" s="12"/>
      <c r="E21" s="12"/>
      <c r="F21" s="12"/>
      <c r="G21" s="12">
        <v>1105000</v>
      </c>
      <c r="H21" s="12"/>
      <c r="I21" s="12"/>
      <c r="J21" s="12">
        <v>-999302.72</v>
      </c>
      <c r="K21" s="12">
        <v>752798.13</v>
      </c>
    </row>
    <row r="22" spans="1:11" x14ac:dyDescent="0.25">
      <c r="A22" s="8" t="s">
        <v>28</v>
      </c>
      <c r="B22" s="10" t="s">
        <v>29</v>
      </c>
      <c r="C22" s="11">
        <v>10458000</v>
      </c>
      <c r="D22" s="12"/>
      <c r="E22" s="12"/>
      <c r="F22" s="12"/>
      <c r="G22" s="12"/>
      <c r="H22" s="12"/>
      <c r="I22" s="12">
        <v>-318000</v>
      </c>
      <c r="J22" s="12">
        <v>-467000</v>
      </c>
      <c r="K22" s="12">
        <v>9673000</v>
      </c>
    </row>
    <row r="23" spans="1:11" ht="30" x14ac:dyDescent="0.25">
      <c r="A23" s="8" t="s">
        <v>30</v>
      </c>
      <c r="B23" s="10" t="s">
        <v>31</v>
      </c>
      <c r="C23" s="11">
        <v>15207000</v>
      </c>
      <c r="D23" s="13">
        <v>9696251.3100000005</v>
      </c>
      <c r="E23" s="12"/>
      <c r="F23" s="12"/>
      <c r="G23" s="12"/>
      <c r="H23" s="12"/>
      <c r="I23" s="12">
        <v>-2000000</v>
      </c>
      <c r="J23" s="12">
        <v>1956000</v>
      </c>
      <c r="K23" s="12">
        <v>26859251.309999999</v>
      </c>
    </row>
    <row r="24" spans="1:11" ht="30" x14ac:dyDescent="0.25">
      <c r="A24" s="8" t="s">
        <v>32</v>
      </c>
      <c r="B24" s="10" t="s">
        <v>33</v>
      </c>
      <c r="C24" s="11">
        <v>16905408.940000001</v>
      </c>
      <c r="D24" s="12"/>
      <c r="E24" s="12"/>
      <c r="F24" s="12"/>
      <c r="G24" s="12"/>
      <c r="H24" s="12"/>
      <c r="I24" s="12">
        <v>140000</v>
      </c>
      <c r="J24" s="12">
        <v>-141000</v>
      </c>
      <c r="K24" s="12">
        <v>16904408.940000001</v>
      </c>
    </row>
    <row r="25" spans="1:11" ht="30" x14ac:dyDescent="0.25">
      <c r="A25" s="8" t="s">
        <v>34</v>
      </c>
      <c r="B25" s="10" t="s">
        <v>35</v>
      </c>
      <c r="C25" s="11">
        <v>55247519.859999999</v>
      </c>
      <c r="D25" s="12">
        <f>D26+D27+D28+D29</f>
        <v>20223.45</v>
      </c>
      <c r="E25" s="12">
        <f t="shared" ref="E25:J25" si="4">E26+E27+E28+E29</f>
        <v>5298366.59</v>
      </c>
      <c r="F25" s="12">
        <f t="shared" si="4"/>
        <v>237578</v>
      </c>
      <c r="G25" s="12">
        <f t="shared" si="4"/>
        <v>0</v>
      </c>
      <c r="H25" s="12">
        <f t="shared" si="4"/>
        <v>0</v>
      </c>
      <c r="I25" s="12">
        <f t="shared" si="4"/>
        <v>4573320</v>
      </c>
      <c r="J25" s="12">
        <f t="shared" si="4"/>
        <v>-3110321.29</v>
      </c>
      <c r="K25" s="12">
        <v>62266686.609999999</v>
      </c>
    </row>
    <row r="26" spans="1:11" x14ac:dyDescent="0.25">
      <c r="A26" s="8" t="s">
        <v>36</v>
      </c>
      <c r="B26" s="10" t="s">
        <v>37</v>
      </c>
      <c r="C26" s="11">
        <v>421200</v>
      </c>
      <c r="D26" s="12">
        <v>7200</v>
      </c>
      <c r="E26" s="12"/>
      <c r="F26" s="12"/>
      <c r="G26" s="12"/>
      <c r="H26" s="12"/>
      <c r="I26" s="12"/>
      <c r="J26" s="12"/>
      <c r="K26" s="12">
        <v>428400</v>
      </c>
    </row>
    <row r="27" spans="1:11" x14ac:dyDescent="0.25">
      <c r="A27" s="8" t="s">
        <v>38</v>
      </c>
      <c r="B27" s="10" t="s">
        <v>39</v>
      </c>
      <c r="C27" s="11">
        <v>397000</v>
      </c>
      <c r="D27" s="12"/>
      <c r="E27" s="12">
        <v>602000</v>
      </c>
      <c r="F27" s="12">
        <v>237578</v>
      </c>
      <c r="G27" s="12"/>
      <c r="H27" s="12"/>
      <c r="I27" s="12">
        <v>4573320</v>
      </c>
      <c r="J27" s="12"/>
      <c r="K27" s="12">
        <v>5809898</v>
      </c>
    </row>
    <row r="28" spans="1:11" x14ac:dyDescent="0.25">
      <c r="A28" s="8" t="s">
        <v>40</v>
      </c>
      <c r="B28" s="10" t="s">
        <v>41</v>
      </c>
      <c r="C28" s="11">
        <v>1280000</v>
      </c>
      <c r="D28" s="13">
        <v>13023.45</v>
      </c>
      <c r="E28" s="12"/>
      <c r="F28" s="12"/>
      <c r="G28" s="12"/>
      <c r="H28" s="12"/>
      <c r="I28" s="12"/>
      <c r="J28" s="12"/>
      <c r="K28" s="12">
        <v>1293023.45</v>
      </c>
    </row>
    <row r="29" spans="1:11" ht="30" x14ac:dyDescent="0.25">
      <c r="A29" s="9" t="s">
        <v>100</v>
      </c>
      <c r="B29" s="10" t="s">
        <v>83</v>
      </c>
      <c r="C29" s="11">
        <v>53149319.859999999</v>
      </c>
      <c r="D29" s="12"/>
      <c r="E29" s="12">
        <v>4696366.59</v>
      </c>
      <c r="F29" s="12"/>
      <c r="G29" s="12"/>
      <c r="H29" s="12"/>
      <c r="I29" s="12"/>
      <c r="J29" s="12">
        <v>-3110321.29</v>
      </c>
      <c r="K29" s="12">
        <v>54735365.159999996</v>
      </c>
    </row>
    <row r="30" spans="1:11" ht="30" x14ac:dyDescent="0.25">
      <c r="A30" s="9" t="s">
        <v>103</v>
      </c>
      <c r="B30" s="10" t="s">
        <v>104</v>
      </c>
      <c r="C30" s="11">
        <v>371000</v>
      </c>
      <c r="D30" s="12">
        <f>D31</f>
        <v>0</v>
      </c>
      <c r="E30" s="12">
        <f t="shared" ref="E30:J30" si="5">E31</f>
        <v>0</v>
      </c>
      <c r="F30" s="12">
        <f t="shared" si="5"/>
        <v>0</v>
      </c>
      <c r="G30" s="12">
        <f t="shared" si="5"/>
        <v>0</v>
      </c>
      <c r="H30" s="12">
        <f t="shared" si="5"/>
        <v>0</v>
      </c>
      <c r="I30" s="12">
        <f t="shared" si="5"/>
        <v>0</v>
      </c>
      <c r="J30" s="12">
        <f t="shared" si="5"/>
        <v>159000</v>
      </c>
      <c r="K30" s="12">
        <v>530000</v>
      </c>
    </row>
    <row r="31" spans="1:11" ht="30" x14ac:dyDescent="0.25">
      <c r="A31" s="9" t="s">
        <v>105</v>
      </c>
      <c r="B31" s="10" t="s">
        <v>106</v>
      </c>
      <c r="C31" s="11">
        <v>371000</v>
      </c>
      <c r="D31" s="12"/>
      <c r="E31" s="12"/>
      <c r="F31" s="12"/>
      <c r="G31" s="12"/>
      <c r="H31" s="12"/>
      <c r="I31" s="12"/>
      <c r="J31" s="12">
        <v>159000</v>
      </c>
      <c r="K31" s="12">
        <v>530000</v>
      </c>
    </row>
    <row r="32" spans="1:11" x14ac:dyDescent="0.25">
      <c r="A32" s="9" t="s">
        <v>42</v>
      </c>
      <c r="B32" s="10" t="s">
        <v>43</v>
      </c>
      <c r="C32" s="11">
        <v>627671732.51999998</v>
      </c>
      <c r="D32" s="12">
        <f>D33+D34+D35+D36+D37+D38</f>
        <v>9897320</v>
      </c>
      <c r="E32" s="12">
        <f t="shared" ref="E32:I32" si="6">E33+E34+E35+E36+E37+E38</f>
        <v>176500.01</v>
      </c>
      <c r="F32" s="12">
        <f t="shared" si="6"/>
        <v>0</v>
      </c>
      <c r="G32" s="12">
        <f t="shared" si="6"/>
        <v>307736</v>
      </c>
      <c r="H32" s="12">
        <f t="shared" si="6"/>
        <v>14533622.800000001</v>
      </c>
      <c r="I32" s="12">
        <f t="shared" si="6"/>
        <v>2391680</v>
      </c>
      <c r="J32" s="12">
        <f>J33+J34+J35+J36+J37+J38</f>
        <v>-14071297.41</v>
      </c>
      <c r="K32" s="12">
        <v>640907293.91999996</v>
      </c>
    </row>
    <row r="33" spans="1:11" x14ac:dyDescent="0.25">
      <c r="A33" s="9" t="s">
        <v>44</v>
      </c>
      <c r="B33" s="10" t="s">
        <v>45</v>
      </c>
      <c r="C33" s="11">
        <v>117234795</v>
      </c>
      <c r="D33" s="13">
        <v>1256850</v>
      </c>
      <c r="E33" s="12"/>
      <c r="F33" s="12"/>
      <c r="G33" s="12"/>
      <c r="H33" s="12"/>
      <c r="I33" s="12"/>
      <c r="J33" s="12">
        <v>2564000</v>
      </c>
      <c r="K33" s="12">
        <v>122155645</v>
      </c>
    </row>
    <row r="34" spans="1:11" x14ac:dyDescent="0.25">
      <c r="A34" s="9" t="s">
        <v>46</v>
      </c>
      <c r="B34" s="10" t="s">
        <v>47</v>
      </c>
      <c r="C34" s="11">
        <v>416885542.51999998</v>
      </c>
      <c r="D34" s="13">
        <v>8239410</v>
      </c>
      <c r="E34" s="12">
        <v>0.01</v>
      </c>
      <c r="F34" s="12"/>
      <c r="G34" s="12"/>
      <c r="H34" s="12">
        <v>14533622.800000001</v>
      </c>
      <c r="I34" s="12">
        <v>1975680</v>
      </c>
      <c r="J34" s="12">
        <v>-16683669.41</v>
      </c>
      <c r="K34" s="12">
        <v>423850585.92000002</v>
      </c>
    </row>
    <row r="35" spans="1:11" x14ac:dyDescent="0.25">
      <c r="A35" s="9" t="s">
        <v>48</v>
      </c>
      <c r="B35" s="10" t="s">
        <v>49</v>
      </c>
      <c r="C35" s="11">
        <v>39736263</v>
      </c>
      <c r="D35" s="13">
        <f>45820+237800</f>
        <v>283620</v>
      </c>
      <c r="E35" s="12"/>
      <c r="F35" s="12"/>
      <c r="G35" s="12">
        <v>150000</v>
      </c>
      <c r="H35" s="12"/>
      <c r="I35" s="12">
        <v>416000</v>
      </c>
      <c r="J35" s="12">
        <v>972700</v>
      </c>
      <c r="K35" s="12">
        <v>41558583</v>
      </c>
    </row>
    <row r="36" spans="1:11" ht="45" x14ac:dyDescent="0.25">
      <c r="A36" s="9" t="s">
        <v>50</v>
      </c>
      <c r="B36" s="10" t="s">
        <v>51</v>
      </c>
      <c r="C36" s="11">
        <v>50000</v>
      </c>
      <c r="D36" s="12"/>
      <c r="E36" s="12"/>
      <c r="F36" s="12"/>
      <c r="G36" s="12">
        <v>100000</v>
      </c>
      <c r="H36" s="12"/>
      <c r="I36" s="12"/>
      <c r="J36" s="12"/>
      <c r="K36" s="12">
        <v>150000</v>
      </c>
    </row>
    <row r="37" spans="1:11" x14ac:dyDescent="0.25">
      <c r="A37" s="9" t="s">
        <v>52</v>
      </c>
      <c r="B37" s="10" t="s">
        <v>53</v>
      </c>
      <c r="C37" s="11">
        <v>200000</v>
      </c>
      <c r="D37" s="12"/>
      <c r="E37" s="12"/>
      <c r="F37" s="12"/>
      <c r="G37" s="12"/>
      <c r="H37" s="12"/>
      <c r="I37" s="12"/>
      <c r="J37" s="12"/>
      <c r="K37" s="12">
        <v>200000</v>
      </c>
    </row>
    <row r="38" spans="1:11" ht="30" x14ac:dyDescent="0.25">
      <c r="A38" s="9" t="s">
        <v>54</v>
      </c>
      <c r="B38" s="10" t="s">
        <v>55</v>
      </c>
      <c r="C38" s="11">
        <v>53565132</v>
      </c>
      <c r="D38" s="13">
        <v>117440</v>
      </c>
      <c r="E38" s="12">
        <v>176500</v>
      </c>
      <c r="F38" s="12"/>
      <c r="G38" s="12">
        <v>57736</v>
      </c>
      <c r="H38" s="12"/>
      <c r="I38" s="12"/>
      <c r="J38" s="12">
        <v>-924328</v>
      </c>
      <c r="K38" s="12">
        <v>52992480</v>
      </c>
    </row>
    <row r="39" spans="1:11" ht="30" x14ac:dyDescent="0.25">
      <c r="A39" s="9" t="s">
        <v>56</v>
      </c>
      <c r="B39" s="10" t="s">
        <v>57</v>
      </c>
      <c r="C39" s="11">
        <v>81335992</v>
      </c>
      <c r="D39" s="12">
        <f>D40+D41</f>
        <v>1231700</v>
      </c>
      <c r="E39" s="12">
        <f t="shared" ref="E39:J39" si="7">E40+E41</f>
        <v>210000</v>
      </c>
      <c r="F39" s="12">
        <f t="shared" si="7"/>
        <v>9000000</v>
      </c>
      <c r="G39" s="12">
        <f t="shared" si="7"/>
        <v>227353</v>
      </c>
      <c r="H39" s="12">
        <f t="shared" si="7"/>
        <v>0</v>
      </c>
      <c r="I39" s="12">
        <f t="shared" si="7"/>
        <v>12195728.4</v>
      </c>
      <c r="J39" s="12">
        <f t="shared" si="7"/>
        <v>2410500</v>
      </c>
      <c r="K39" s="12">
        <v>106611273.40000001</v>
      </c>
    </row>
    <row r="40" spans="1:11" x14ac:dyDescent="0.25">
      <c r="A40" s="9" t="s">
        <v>58</v>
      </c>
      <c r="B40" s="10" t="s">
        <v>59</v>
      </c>
      <c r="C40" s="11">
        <v>76726566</v>
      </c>
      <c r="D40" s="13">
        <v>1231700</v>
      </c>
      <c r="E40" s="12">
        <v>210000</v>
      </c>
      <c r="F40" s="12">
        <v>9000000</v>
      </c>
      <c r="G40" s="12">
        <v>150000</v>
      </c>
      <c r="H40" s="12"/>
      <c r="I40" s="12">
        <v>12155728.4</v>
      </c>
      <c r="J40" s="12">
        <v>2410500</v>
      </c>
      <c r="K40" s="12">
        <v>101884494.40000001</v>
      </c>
    </row>
    <row r="41" spans="1:11" ht="30" x14ac:dyDescent="0.25">
      <c r="A41" s="9" t="s">
        <v>60</v>
      </c>
      <c r="B41" s="10" t="s">
        <v>61</v>
      </c>
      <c r="C41" s="11">
        <v>4609426</v>
      </c>
      <c r="D41" s="12"/>
      <c r="E41" s="12"/>
      <c r="F41" s="12"/>
      <c r="G41" s="12">
        <v>77353</v>
      </c>
      <c r="H41" s="12"/>
      <c r="I41" s="12">
        <v>40000</v>
      </c>
      <c r="J41" s="12"/>
      <c r="K41" s="12">
        <v>4726779</v>
      </c>
    </row>
    <row r="42" spans="1:11" x14ac:dyDescent="0.25">
      <c r="A42" s="9" t="s">
        <v>62</v>
      </c>
      <c r="B42" s="10" t="s">
        <v>63</v>
      </c>
      <c r="C42" s="11">
        <v>45332620</v>
      </c>
      <c r="D42" s="12">
        <f>D43+D44+D45</f>
        <v>0</v>
      </c>
      <c r="E42" s="12">
        <f t="shared" ref="E42:J42" si="8">E43+E44+E45</f>
        <v>21752658.370000001</v>
      </c>
      <c r="F42" s="12">
        <f t="shared" si="8"/>
        <v>0</v>
      </c>
      <c r="G42" s="12">
        <f t="shared" si="8"/>
        <v>2081917.62</v>
      </c>
      <c r="H42" s="12">
        <f t="shared" si="8"/>
        <v>33532500</v>
      </c>
      <c r="I42" s="12">
        <f t="shared" si="8"/>
        <v>28400</v>
      </c>
      <c r="J42" s="12">
        <f t="shared" si="8"/>
        <v>-1621342.66</v>
      </c>
      <c r="K42" s="12">
        <v>101106753.33</v>
      </c>
    </row>
    <row r="43" spans="1:11" x14ac:dyDescent="0.25">
      <c r="A43" s="9" t="s">
        <v>64</v>
      </c>
      <c r="B43" s="10" t="s">
        <v>65</v>
      </c>
      <c r="C43" s="11">
        <v>3339500</v>
      </c>
      <c r="D43" s="12"/>
      <c r="E43" s="12"/>
      <c r="F43" s="12"/>
      <c r="G43" s="12"/>
      <c r="H43" s="12"/>
      <c r="I43" s="12">
        <v>28400</v>
      </c>
      <c r="J43" s="12"/>
      <c r="K43" s="12">
        <v>3367900</v>
      </c>
    </row>
    <row r="44" spans="1:11" x14ac:dyDescent="0.25">
      <c r="A44" s="9" t="s">
        <v>66</v>
      </c>
      <c r="B44" s="10" t="s">
        <v>67</v>
      </c>
      <c r="C44" s="11">
        <v>41915120</v>
      </c>
      <c r="D44" s="12"/>
      <c r="E44" s="12">
        <v>21702658.370000001</v>
      </c>
      <c r="F44" s="12"/>
      <c r="G44" s="12">
        <v>2081917.62</v>
      </c>
      <c r="H44" s="12">
        <v>33532500</v>
      </c>
      <c r="I44" s="12"/>
      <c r="J44" s="12">
        <v>-1621342.66</v>
      </c>
      <c r="K44" s="12">
        <v>97610853.329999998</v>
      </c>
    </row>
    <row r="45" spans="1:11" ht="30" x14ac:dyDescent="0.25">
      <c r="A45" s="9" t="s">
        <v>68</v>
      </c>
      <c r="B45" s="10" t="s">
        <v>69</v>
      </c>
      <c r="C45" s="11">
        <v>78000</v>
      </c>
      <c r="D45" s="12"/>
      <c r="E45" s="12">
        <v>50000</v>
      </c>
      <c r="F45" s="12"/>
      <c r="G45" s="12"/>
      <c r="H45" s="12"/>
      <c r="I45" s="12"/>
      <c r="J45" s="12"/>
      <c r="K45" s="12">
        <v>128000</v>
      </c>
    </row>
    <row r="46" spans="1:11" ht="30" x14ac:dyDescent="0.25">
      <c r="A46" s="9" t="s">
        <v>70</v>
      </c>
      <c r="B46" s="10" t="s">
        <v>71</v>
      </c>
      <c r="C46" s="11">
        <v>15194620</v>
      </c>
      <c r="D46" s="12">
        <f>D47+D48+D49</f>
        <v>1488946</v>
      </c>
      <c r="E46" s="12">
        <f t="shared" ref="E46:J46" si="9">E47+E48+E49</f>
        <v>2380040</v>
      </c>
      <c r="F46" s="12">
        <f t="shared" si="9"/>
        <v>0</v>
      </c>
      <c r="G46" s="12">
        <f t="shared" si="9"/>
        <v>1066787.2300000004</v>
      </c>
      <c r="H46" s="12">
        <f t="shared" si="9"/>
        <v>0</v>
      </c>
      <c r="I46" s="12">
        <f t="shared" si="9"/>
        <v>4340000</v>
      </c>
      <c r="J46" s="12">
        <f t="shared" si="9"/>
        <v>40000</v>
      </c>
      <c r="K46" s="12">
        <v>24510393.23</v>
      </c>
    </row>
    <row r="47" spans="1:11" x14ac:dyDescent="0.25">
      <c r="A47" s="9" t="s">
        <v>72</v>
      </c>
      <c r="B47" s="10" t="s">
        <v>73</v>
      </c>
      <c r="C47" s="11">
        <v>30000</v>
      </c>
      <c r="D47" s="13">
        <v>162546</v>
      </c>
      <c r="E47" s="12">
        <v>2380040</v>
      </c>
      <c r="F47" s="12"/>
      <c r="G47" s="12">
        <v>156787.23000000001</v>
      </c>
      <c r="H47" s="12"/>
      <c r="I47" s="12"/>
      <c r="J47" s="12"/>
      <c r="K47" s="12">
        <v>2729373.23</v>
      </c>
    </row>
    <row r="48" spans="1:11" x14ac:dyDescent="0.25">
      <c r="A48" s="9" t="s">
        <v>74</v>
      </c>
      <c r="B48" s="10" t="s">
        <v>75</v>
      </c>
      <c r="C48" s="11">
        <v>15164620</v>
      </c>
      <c r="D48" s="13">
        <v>1326400</v>
      </c>
      <c r="E48" s="12"/>
      <c r="F48" s="12"/>
      <c r="G48" s="12">
        <v>-11652752.609999999</v>
      </c>
      <c r="H48" s="12"/>
      <c r="I48" s="12"/>
      <c r="J48" s="12">
        <v>40000</v>
      </c>
      <c r="K48" s="12">
        <v>4878267.3899999997</v>
      </c>
    </row>
    <row r="49" spans="1:11" x14ac:dyDescent="0.25">
      <c r="A49" s="9" t="s">
        <v>107</v>
      </c>
      <c r="B49" s="10" t="s">
        <v>108</v>
      </c>
      <c r="C49" s="11">
        <v>0</v>
      </c>
      <c r="D49" s="12"/>
      <c r="E49" s="12"/>
      <c r="F49" s="12"/>
      <c r="G49" s="12">
        <v>12562752.609999999</v>
      </c>
      <c r="H49" s="12"/>
      <c r="I49" s="12">
        <v>4340000</v>
      </c>
      <c r="J49" s="12"/>
      <c r="K49" s="12">
        <v>16902752.609999999</v>
      </c>
    </row>
    <row r="50" spans="1:11" ht="75" x14ac:dyDescent="0.25">
      <c r="A50" s="9" t="s">
        <v>76</v>
      </c>
      <c r="B50" s="10" t="s">
        <v>77</v>
      </c>
      <c r="C50" s="11">
        <v>6770900</v>
      </c>
      <c r="D50" s="12">
        <f>D51+D52</f>
        <v>2200000</v>
      </c>
      <c r="E50" s="12">
        <f t="shared" ref="E50:J50" si="10">E51+E52</f>
        <v>0</v>
      </c>
      <c r="F50" s="12">
        <f t="shared" si="10"/>
        <v>0</v>
      </c>
      <c r="G50" s="12">
        <v>310000</v>
      </c>
      <c r="H50" s="12">
        <f t="shared" si="10"/>
        <v>0</v>
      </c>
      <c r="I50" s="12">
        <f t="shared" si="10"/>
        <v>0</v>
      </c>
      <c r="J50" s="12">
        <f t="shared" si="10"/>
        <v>70000</v>
      </c>
      <c r="K50" s="12">
        <v>9350900</v>
      </c>
    </row>
    <row r="51" spans="1:11" ht="60" x14ac:dyDescent="0.25">
      <c r="A51" s="9" t="s">
        <v>78</v>
      </c>
      <c r="B51" s="10" t="s">
        <v>79</v>
      </c>
      <c r="C51" s="11">
        <v>1770900</v>
      </c>
      <c r="D51" s="12"/>
      <c r="E51" s="12"/>
      <c r="F51" s="12"/>
      <c r="G51" s="12"/>
      <c r="H51" s="12"/>
      <c r="I51" s="12"/>
      <c r="J51" s="12"/>
      <c r="K51" s="12">
        <v>1770900</v>
      </c>
    </row>
    <row r="52" spans="1:11" x14ac:dyDescent="0.25">
      <c r="A52" s="9" t="s">
        <v>80</v>
      </c>
      <c r="B52" s="10" t="s">
        <v>81</v>
      </c>
      <c r="C52" s="11">
        <v>5000000</v>
      </c>
      <c r="D52" s="13">
        <v>2200000</v>
      </c>
      <c r="E52" s="12"/>
      <c r="F52" s="12"/>
      <c r="G52" s="12"/>
      <c r="H52" s="12"/>
      <c r="I52" s="12"/>
      <c r="J52" s="12">
        <v>70000</v>
      </c>
      <c r="K52" s="12">
        <v>7580000</v>
      </c>
    </row>
    <row r="53" spans="1:11" x14ac:dyDescent="0.25">
      <c r="A53" s="21" t="s">
        <v>82</v>
      </c>
      <c r="B53" s="22"/>
      <c r="C53" s="15">
        <f>C5+C13+C17+C20+C25+C30+C32+C39+C42+C46+C50</f>
        <v>935988219.5</v>
      </c>
      <c r="D53" s="15">
        <f>D5+D13+D17+D20+D25+D30+D32+D39+D42+D46+D50</f>
        <v>25191020.759999998</v>
      </c>
      <c r="E53" s="15">
        <f t="shared" ref="E53:J53" si="11">E5+E13+E17+E20+E25+E30+E32+E39+E42+E46+E50</f>
        <v>35611274.969999999</v>
      </c>
      <c r="F53" s="15">
        <f t="shared" si="11"/>
        <v>9237578</v>
      </c>
      <c r="G53" s="15">
        <f t="shared" si="11"/>
        <v>6260857.8500000006</v>
      </c>
      <c r="H53" s="15">
        <f t="shared" si="11"/>
        <v>48166122.799999997</v>
      </c>
      <c r="I53" s="15">
        <f t="shared" si="11"/>
        <v>24648728.399999999</v>
      </c>
      <c r="J53" s="15">
        <f t="shared" si="11"/>
        <v>-11929643.82</v>
      </c>
      <c r="K53" s="15">
        <v>1073174158.46</v>
      </c>
    </row>
  </sheetData>
  <mergeCells count="4">
    <mergeCell ref="A1:J1"/>
    <mergeCell ref="A3:J3"/>
    <mergeCell ref="A2:K2"/>
    <mergeCell ref="A53:B53"/>
  </mergeCells>
  <pageMargins left="0.7" right="0.7" top="0.75" bottom="0.75" header="0.3" footer="0.3"/>
  <pageSetup paperSize="9" scale="4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1.01.2018 10:15:11)&lt;/VariantName&gt;&#10;  &lt;VariantLink&gt;30569879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3ACE0D-A686-4068-86E5-2D1DFB0B3A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Малко Ирина Владимировна</dc:creator>
  <cp:lastModifiedBy>Соколова Елена Михайловна</cp:lastModifiedBy>
  <cp:lastPrinted>2024-03-29T09:42:17Z</cp:lastPrinted>
  <dcterms:created xsi:type="dcterms:W3CDTF">2021-04-12T15:00:31Z</dcterms:created>
  <dcterms:modified xsi:type="dcterms:W3CDTF">2024-03-29T09:42:21Z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11.01.2018 10_15_11)(20).xlsx</vt:lpwstr>
  </property>
  <property fmtid="{D5CDD505-2E9C-101B-9397-08002B2CF9AE}" pid="4" name="Версия клиента">
    <vt:lpwstr>20.2.28.4020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us_27031_6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