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2926A989-3FCF-4D87-A444-2AAF84E35CF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E36" i="1" l="1"/>
  <c r="E42" i="1"/>
  <c r="E50" i="1"/>
  <c r="E45" i="1"/>
  <c r="E37" i="1"/>
  <c r="E35" i="1"/>
  <c r="E13" i="1"/>
  <c r="E49" i="1"/>
  <c r="E14" i="1"/>
  <c r="E53" i="1"/>
  <c r="D14" i="1"/>
  <c r="D49" i="1"/>
  <c r="H17" i="1"/>
  <c r="H19" i="1"/>
  <c r="H20" i="1"/>
  <c r="F17" i="1"/>
  <c r="D31" i="1"/>
  <c r="E31" i="1"/>
  <c r="H31" i="1" s="1"/>
  <c r="H32" i="1"/>
  <c r="I31" i="1"/>
  <c r="J31" i="1"/>
  <c r="G31" i="1"/>
  <c r="F32" i="1"/>
  <c r="G53" i="1"/>
  <c r="H56" i="1"/>
  <c r="F56" i="1"/>
  <c r="F52" i="1"/>
  <c r="J49" i="1"/>
  <c r="I49" i="1"/>
  <c r="G49" i="1"/>
  <c r="H52" i="1"/>
  <c r="H50" i="1" l="1"/>
  <c r="I26" i="1"/>
  <c r="F33" i="1" l="1"/>
  <c r="H33" i="1"/>
  <c r="F31" i="1" l="1"/>
  <c r="D26" i="1"/>
  <c r="D18" i="1"/>
  <c r="H12" i="1" l="1"/>
  <c r="H8" i="1"/>
  <c r="F30" i="1" l="1"/>
  <c r="H29" i="1"/>
  <c r="H11" i="1" l="1"/>
  <c r="F20" i="1" l="1"/>
  <c r="E18" i="1"/>
  <c r="H18" i="1" s="1"/>
  <c r="E26" i="1" l="1"/>
  <c r="J14" i="1"/>
  <c r="I14" i="1"/>
  <c r="G14" i="1"/>
  <c r="J26" i="1"/>
  <c r="G26" i="1"/>
  <c r="H30" i="1"/>
  <c r="D34" i="1"/>
  <c r="E34" i="1"/>
  <c r="G34" i="1"/>
  <c r="I34" i="1"/>
  <c r="J34" i="1"/>
  <c r="J18" i="1"/>
  <c r="I18" i="1"/>
  <c r="G18" i="1"/>
  <c r="F34" i="1" l="1"/>
  <c r="H34" i="1"/>
  <c r="H16" i="1"/>
  <c r="F16" i="1"/>
  <c r="E44" i="1" l="1"/>
  <c r="E41" i="1"/>
  <c r="E21" i="1"/>
  <c r="E5" i="1"/>
  <c r="E57" i="1" l="1"/>
  <c r="J53" i="1"/>
  <c r="I53" i="1"/>
  <c r="J44" i="1"/>
  <c r="I44" i="1"/>
  <c r="G44" i="1"/>
  <c r="J41" i="1"/>
  <c r="I41" i="1"/>
  <c r="G41" i="1"/>
  <c r="J21" i="1"/>
  <c r="I21" i="1"/>
  <c r="G21" i="1"/>
  <c r="J5" i="1"/>
  <c r="I5" i="1"/>
  <c r="G5" i="1"/>
  <c r="J57" i="1" l="1"/>
  <c r="I57" i="1"/>
  <c r="G57" i="1"/>
  <c r="H57" i="1" s="1"/>
  <c r="D5" i="1"/>
  <c r="D21" i="1"/>
  <c r="D41" i="1"/>
  <c r="D44" i="1"/>
  <c r="D53" i="1"/>
  <c r="F29" i="1"/>
  <c r="D57" i="1" l="1"/>
  <c r="F57" i="1" s="1"/>
  <c r="H55" i="1"/>
  <c r="H25" i="1" l="1"/>
  <c r="F55" i="1"/>
  <c r="F12" i="1"/>
  <c r="F9" i="1"/>
  <c r="H9" i="1" l="1"/>
  <c r="F11" i="1" l="1"/>
  <c r="H43" i="1" l="1"/>
  <c r="H21" i="1"/>
  <c r="H6" i="1"/>
  <c r="H7" i="1"/>
  <c r="H10" i="1"/>
  <c r="H13" i="1"/>
  <c r="H14" i="1"/>
  <c r="H15" i="1"/>
  <c r="H22" i="1"/>
  <c r="H23" i="1"/>
  <c r="H24" i="1"/>
  <c r="H26" i="1"/>
  <c r="H27" i="1"/>
  <c r="H28" i="1"/>
  <c r="H35" i="1"/>
  <c r="H36" i="1"/>
  <c r="H37" i="1"/>
  <c r="H38" i="1"/>
  <c r="H39" i="1"/>
  <c r="H40" i="1"/>
  <c r="H41" i="1"/>
  <c r="H42" i="1"/>
  <c r="H44" i="1"/>
  <c r="H45" i="1"/>
  <c r="H46" i="1"/>
  <c r="H47" i="1"/>
  <c r="H48" i="1"/>
  <c r="H49" i="1"/>
  <c r="H51" i="1"/>
  <c r="H53" i="1"/>
  <c r="H54" i="1"/>
  <c r="F6" i="1"/>
  <c r="F7" i="1"/>
  <c r="F8" i="1"/>
  <c r="F10" i="1"/>
  <c r="F13" i="1"/>
  <c r="F14" i="1"/>
  <c r="F15" i="1"/>
  <c r="F18" i="1"/>
  <c r="F19" i="1"/>
  <c r="F21" i="1"/>
  <c r="F22" i="1"/>
  <c r="F23" i="1"/>
  <c r="F24" i="1"/>
  <c r="F25" i="1"/>
  <c r="F26" i="1"/>
  <c r="F27" i="1"/>
  <c r="F28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1" i="1"/>
  <c r="F53" i="1"/>
  <c r="F54" i="1"/>
  <c r="H5" i="1" l="1"/>
  <c r="F5" i="1"/>
</calcChain>
</file>

<file path=xl/sharedStrings.xml><?xml version="1.0" encoding="utf-8"?>
<sst xmlns="http://schemas.openxmlformats.org/spreadsheetml/2006/main" count="146" uniqueCount="77">
  <si>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</si>
  <si>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</si>
  <si>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</si>
  <si>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</si>
  <si>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 и органов финансового (финансово-бюджетного) надзора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</si>
  <si>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</si>
  <si>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</si>
  <si>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</si>
  <si>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Мобилизационная подготовка экономики</t>
  </si>
  <si>
    <t xml:space="preserve">Национальная безопасность и правоохранительная деятельность 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</si>
  <si>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</si>
  <si>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</si>
  <si>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</si>
  <si>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</si>
  <si>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</si>
  <si>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</si>
  <si>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</si>
  <si>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</si>
  <si>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</si>
  <si>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Образование</t>
  </si>
  <si>
    <t>Дошкольное образование</t>
  </si>
  <si>
    <t>Общее образование</t>
  </si>
  <si>
    <t>Профессиональная подготовка, переподготовка и повышение квалификации</t>
  </si>
  <si>
    <t>Молодежная политика и оздоровление детей</t>
  </si>
  <si>
    <t>Другие вопросы в области образования</t>
  </si>
  <si>
    <t>Культура, кинематография</t>
  </si>
  <si>
    <t>Культура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</si>
  <si>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</si>
  <si>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</si>
  <si>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</si>
  <si>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</si>
  <si>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</si>
  <si>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</si>
  <si>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</si>
  <si>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Массовый спорт</t>
  </si>
  <si>
    <t>Межбюджетные трансферты общего характера бюджетам субъектов Российской Федерации и муниципальных образований</t>
  </si>
  <si>
    <t>Дотации  на выравнивание бюджетной  обеспеченности субъектов Российской Федерации и муниципальных образований</t>
  </si>
  <si>
    <t>Иные дотации</t>
  </si>
  <si>
    <t>ВСЕГО РАСХОДОВ</t>
  </si>
  <si>
    <t>01</t>
  </si>
  <si>
    <t>02</t>
  </si>
  <si>
    <t>03</t>
  </si>
  <si>
    <t>04</t>
  </si>
  <si>
    <t>05</t>
  </si>
  <si>
    <t>06</t>
  </si>
  <si>
    <t>09</t>
  </si>
  <si>
    <t>07</t>
  </si>
  <si>
    <t>08</t>
  </si>
  <si>
    <t>Дополнительное образование детей</t>
  </si>
  <si>
    <t>Наименование</t>
  </si>
  <si>
    <t>рублей</t>
  </si>
  <si>
    <t>Обеспечение проведения выборов и референдумов</t>
  </si>
  <si>
    <t>Судебная система</t>
  </si>
  <si>
    <t>11</t>
  </si>
  <si>
    <t>Резервные фонды</t>
  </si>
  <si>
    <t>Рз</t>
  </si>
  <si>
    <t>Пр</t>
  </si>
  <si>
    <t>Благоустройство</t>
  </si>
  <si>
    <t>10</t>
  </si>
  <si>
    <t>Физическая культура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</si>
  <si>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</si>
  <si>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вобласти жилищно-комунального хозяйства</t>
  </si>
  <si>
    <t>2025 год план</t>
  </si>
  <si>
    <t>Охрана окружающей среды</t>
  </si>
  <si>
    <t>Другие вопросы в области охраны окружающей среды</t>
  </si>
  <si>
    <t>Темп 2024/2023</t>
  </si>
  <si>
    <t>2026 год план</t>
  </si>
  <si>
    <t>Спорт высших достижений</t>
  </si>
  <si>
    <t>14</t>
  </si>
  <si>
    <t>Прочие межбюджетные трансферты общего характера</t>
  </si>
  <si>
    <t>Сведения о расходах бюджета Унечского муниципального района Брянской области по разделам и подразделам классификации расходов в 2023 - 2027 годах</t>
  </si>
  <si>
    <t>2023 год факт</t>
  </si>
  <si>
    <t>2024 год оценка</t>
  </si>
  <si>
    <t>Темп 2025/2024</t>
  </si>
  <si>
    <t>2027 год план</t>
  </si>
  <si>
    <t>Другие вопросы в области национальной обороны</t>
  </si>
  <si>
    <t>Экологический контроль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</si>
</sst>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4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CFFFF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" fontId="8" fillId="3" borderId="2">
      <alignment horizontal="right" vertical="top" shrinkToFit="1"/>
    </xf>
    <xf numFmtId="0" fontId="9" fillId="0" borderId="0"/>
  </cellStyleXfs>
  <cellXfs count="26">
    <xf numFmtId="0" fontId="0" fillId="0" borderId="0" xfId="0"/>
    <xf numFmtId="0" fontId="2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" fontId="1" fillId="0" borderId="1" xfId="0" applyNumberFormat="1" applyFont="1" applyBorder="1"/>
    <xf numFmtId="164" fontId="1" fillId="0" borderId="1" xfId="0" applyNumberFormat="1" applyFont="1" applyBorder="1"/>
    <xf numFmtId="4" fontId="5" fillId="0" borderId="1" xfId="0" applyNumberFormat="1" applyFont="1" applyBorder="1"/>
    <xf numFmtId="164" fontId="5" fillId="0" borderId="1" xfId="0" applyNumberFormat="1" applyFont="1" applyBorder="1"/>
    <xf numFmtId="4" fontId="1" fillId="0" borderId="0" xfId="0" applyNumberFormat="1" applyFont="1"/>
    <xf numFmtId="0" fontId="6" fillId="0" borderId="0" xfId="0" applyFont="1"/>
    <xf numFmtId="49" fontId="2" fillId="2" borderId="1" xfId="0" applyNumberFormat="1" applyFont="1" applyFill="1" applyBorder="1" applyAlignment="1">
      <alignment horizontal="center" wrapText="1"/>
    </xf>
    <xf numFmtId="49" fontId="4" fillId="0" borderId="1" xfId="0" applyNumberFormat="1" applyFont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4" fontId="9" fillId="0" borderId="1" xfId="1" applyFont="1" applyFill="1" applyBorder="1">
      <alignment horizontal="right" vertical="top" shrinkToFit="1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0" fontId="11" fillId="0" borderId="0" xfId="0" applyFont="1"/>
    <xf numFmtId="0" fontId="12" fillId="0" borderId="1" xfId="0" applyFont="1" applyBorder="1" applyAlignment="1">
      <alignment horizontal="center" wrapText="1"/>
    </xf>
    <xf numFmtId="4" fontId="13" fillId="0" borderId="1" xfId="0" applyNumberFormat="1" applyFont="1" applyBorder="1"/>
    <xf numFmtId="4" fontId="12" fillId="0" borderId="1" xfId="0" applyNumberFormat="1" applyFont="1" applyBorder="1"/>
  </cellXfs>
  <cellStyles count="3">
    <cellStyle name="xl23" xfId="2" xr:uid="{00000000-0005-0000-0000-000000000000}"/>
    <cellStyle name="xl64" xfId="1" xr:uid="{00000000-0005-0000-0000-000001000000}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57"/>
  <sheetViews>
    <sheetView tabSelected="1" workbookViewId="0">
      <selection activeCell="N15" sqref="N15"/>
    </sheetView>
  </sheetViews>
  <sheetFormatPr defaultRowHeight="15" x14ac:dyDescent="0.25"/>
  <cols>
    <col min="1" max="1" width="54.42578125" customWidth="1"/>
    <col min="2" max="3" width="5.7109375" customWidth="1"/>
    <col min="4" max="4" width="14.85546875" bestFit="1" customWidth="1"/>
    <col min="5" max="5" width="14.42578125" style="22" customWidth="1"/>
    <col min="7" max="7" width="14.85546875" bestFit="1" customWidth="1"/>
    <col min="9" max="9" width="13.28515625" customWidth="1"/>
    <col min="10" max="10" width="13" customWidth="1"/>
  </cols>
  <sheetData>
    <row r="1" spans="1:10" ht="33" customHeight="1" x14ac:dyDescent="0.25">
      <c r="A1" s="20" t="s">
        <v>70</v>
      </c>
      <c r="B1" s="20"/>
      <c r="C1" s="20"/>
      <c r="D1" s="20"/>
      <c r="E1" s="20"/>
      <c r="F1" s="20"/>
      <c r="G1" s="20"/>
      <c r="H1" s="20"/>
      <c r="I1" s="20"/>
      <c r="J1" s="20"/>
    </row>
    <row r="2" spans="1:10" ht="15" customHeight="1" x14ac:dyDescent="0.25">
      <c r="A2" s="16"/>
      <c r="B2" s="16"/>
      <c r="C2" s="16"/>
      <c r="D2" s="16"/>
      <c r="E2" s="21"/>
      <c r="F2" s="16"/>
      <c r="G2" s="16"/>
      <c r="H2" s="16"/>
      <c r="I2" s="16"/>
      <c r="J2" s="16"/>
    </row>
    <row r="3" spans="1:10" x14ac:dyDescent="0.25">
      <c r="J3" s="6" t="s">
        <v>50</v>
      </c>
    </row>
    <row r="4" spans="1:10" ht="26.25" x14ac:dyDescent="0.25">
      <c r="A4" s="4" t="s">
        <v>49</v>
      </c>
      <c r="B4" s="4" t="s">
        <v>55</v>
      </c>
      <c r="C4" s="4" t="s">
        <v>56</v>
      </c>
      <c r="D4" s="5" t="s">
        <v>71</v>
      </c>
      <c r="E4" s="23" t="s">
        <v>72</v>
      </c>
      <c r="F4" s="5" t="s">
        <v>65</v>
      </c>
      <c r="G4" s="5" t="s">
        <v>62</v>
      </c>
      <c r="H4" s="5" t="s">
        <v>73</v>
      </c>
      <c r="I4" s="5" t="s">
        <v>66</v>
      </c>
      <c r="J4" s="5" t="s">
        <v>74</v>
      </c>
    </row>
    <row r="5" spans="1:10" s="12" customFormat="1" x14ac:dyDescent="0.25">
      <c r="A5" s="1" t="s">
        <v>0</v>
      </c>
      <c r="B5" s="13" t="s">
        <v>39</v>
      </c>
      <c r="C5" s="13"/>
      <c r="D5" s="9">
        <f>SUM(D6:D13)</f>
        <v>51507639.439999998</v>
      </c>
      <c r="E5" s="24">
        <f>SUM(E6:E13)</f>
        <v>62773676</v>
      </c>
      <c r="F5" s="10">
        <f>E5/D5*100</f>
        <v>121.87255460061131</v>
      </c>
      <c r="G5" s="9">
        <f>SUM(G6:G13)</f>
        <v>70587763</v>
      </c>
      <c r="H5" s="10">
        <f>G5/E5*100</f>
        <v>112.44803156023553</v>
      </c>
      <c r="I5" s="9">
        <f>SUM(I6:I13)</f>
        <v>78985880</v>
      </c>
      <c r="J5" s="9">
        <f>SUM(J6:J13)</f>
        <v>89416719</v>
      </c>
    </row>
    <row r="6" spans="1:10" ht="28.5" customHeight="1" x14ac:dyDescent="0.25">
      <c r="A6" s="2" t="s">
        <v>1</v>
      </c>
      <c r="B6" s="14" t="s">
        <v>39</v>
      </c>
      <c r="C6" s="14" t="s">
        <v>40</v>
      </c>
      <c r="D6" s="11">
        <v>1570947.27</v>
      </c>
      <c r="E6" s="25">
        <v>2586191.5699999998</v>
      </c>
      <c r="F6" s="8">
        <f t="shared" ref="F6:F57" si="0">E6/D6*100</f>
        <v>164.62624935845236</v>
      </c>
      <c r="G6" s="7">
        <v>1986709</v>
      </c>
      <c r="H6" s="8">
        <f t="shared" ref="H6:H57" si="1">G6/E6*100</f>
        <v>76.819869921701127</v>
      </c>
      <c r="I6" s="7">
        <v>1986709</v>
      </c>
      <c r="J6" s="7">
        <v>1986709</v>
      </c>
    </row>
    <row r="7" spans="1:10" ht="37.5" customHeight="1" x14ac:dyDescent="0.25">
      <c r="A7" s="2" t="s">
        <v>2</v>
      </c>
      <c r="B7" s="14" t="s">
        <v>39</v>
      </c>
      <c r="C7" s="14" t="s">
        <v>41</v>
      </c>
      <c r="D7" s="7">
        <v>1485652.18</v>
      </c>
      <c r="E7" s="25">
        <v>1713990</v>
      </c>
      <c r="F7" s="8">
        <f t="shared" si="0"/>
        <v>115.36953420685587</v>
      </c>
      <c r="G7" s="7">
        <v>2503321</v>
      </c>
      <c r="H7" s="8">
        <f t="shared" si="1"/>
        <v>146.05225234686316</v>
      </c>
      <c r="I7" s="7">
        <v>2503321</v>
      </c>
      <c r="J7" s="7">
        <v>2503321</v>
      </c>
    </row>
    <row r="8" spans="1:10" ht="38.25" customHeight="1" x14ac:dyDescent="0.25">
      <c r="A8" s="2" t="s">
        <v>3</v>
      </c>
      <c r="B8" s="14" t="s">
        <v>39</v>
      </c>
      <c r="C8" s="14" t="s">
        <v>42</v>
      </c>
      <c r="D8" s="7">
        <v>31428452.469999999</v>
      </c>
      <c r="E8" s="25">
        <v>34677587.43</v>
      </c>
      <c r="F8" s="8">
        <f t="shared" si="0"/>
        <v>110.33819582145019</v>
      </c>
      <c r="G8" s="7">
        <v>40579047</v>
      </c>
      <c r="H8" s="8">
        <f t="shared" si="1"/>
        <v>117.0180799973835</v>
      </c>
      <c r="I8" s="7">
        <v>40579047</v>
      </c>
      <c r="J8" s="7">
        <v>40579047</v>
      </c>
    </row>
    <row r="9" spans="1:10" ht="15" customHeight="1" x14ac:dyDescent="0.25">
      <c r="A9" s="2" t="s">
        <v>52</v>
      </c>
      <c r="B9" s="14" t="s">
        <v>39</v>
      </c>
      <c r="C9" s="14" t="s">
        <v>43</v>
      </c>
      <c r="D9" s="7">
        <v>4224</v>
      </c>
      <c r="E9" s="25">
        <v>13045</v>
      </c>
      <c r="F9" s="8">
        <f t="shared" si="0"/>
        <v>308.83049242424244</v>
      </c>
      <c r="G9" s="7">
        <v>15151</v>
      </c>
      <c r="H9" s="8">
        <f t="shared" si="1"/>
        <v>116.14411651973937</v>
      </c>
      <c r="I9" s="7">
        <v>129088</v>
      </c>
      <c r="J9" s="7">
        <v>14477</v>
      </c>
    </row>
    <row r="10" spans="1:10" ht="42" customHeight="1" x14ac:dyDescent="0.25">
      <c r="A10" s="2" t="s">
        <v>4</v>
      </c>
      <c r="B10" s="14" t="s">
        <v>39</v>
      </c>
      <c r="C10" s="14" t="s">
        <v>44</v>
      </c>
      <c r="D10" s="7">
        <v>8175483.8200000003</v>
      </c>
      <c r="E10" s="25">
        <v>11287381</v>
      </c>
      <c r="F10" s="8">
        <f t="shared" si="0"/>
        <v>138.06376782725991</v>
      </c>
      <c r="G10" s="7">
        <v>12482819</v>
      </c>
      <c r="H10" s="8">
        <f t="shared" si="1"/>
        <v>110.59092450232697</v>
      </c>
      <c r="I10" s="7">
        <v>12482819</v>
      </c>
      <c r="J10" s="7">
        <v>12482819</v>
      </c>
    </row>
    <row r="11" spans="1:10" ht="15.75" customHeight="1" x14ac:dyDescent="0.25">
      <c r="A11" s="2" t="s">
        <v>51</v>
      </c>
      <c r="B11" s="14" t="s">
        <v>39</v>
      </c>
      <c r="C11" s="14" t="s">
        <v>46</v>
      </c>
      <c r="D11" s="7">
        <v>0</v>
      </c>
      <c r="E11" s="25">
        <v>1090000</v>
      </c>
      <c r="F11" s="8" t="e">
        <f t="shared" si="0"/>
        <v>#DIV/0!</v>
      </c>
      <c r="G11" s="7"/>
      <c r="H11" s="8">
        <f t="shared" si="1"/>
        <v>0</v>
      </c>
      <c r="I11" s="7">
        <v>0</v>
      </c>
      <c r="J11" s="7">
        <v>0</v>
      </c>
    </row>
    <row r="12" spans="1:10" ht="15.75" customHeight="1" x14ac:dyDescent="0.25">
      <c r="A12" s="2" t="s">
        <v>54</v>
      </c>
      <c r="B12" s="14" t="s">
        <v>39</v>
      </c>
      <c r="C12" s="14" t="s">
        <v>53</v>
      </c>
      <c r="D12" s="7">
        <v>0</v>
      </c>
      <c r="E12" s="25">
        <v>0</v>
      </c>
      <c r="F12" s="8" t="e">
        <f t="shared" si="0"/>
        <v>#DIV/0!</v>
      </c>
      <c r="G12" s="7">
        <v>1000000</v>
      </c>
      <c r="H12" s="8" t="e">
        <f t="shared" si="1"/>
        <v>#DIV/0!</v>
      </c>
      <c r="I12" s="7">
        <v>1000000</v>
      </c>
      <c r="J12" s="7">
        <v>1000000</v>
      </c>
    </row>
    <row r="13" spans="1:10" x14ac:dyDescent="0.25">
      <c r="A13" s="2" t="s">
        <v>5</v>
      </c>
      <c r="B13" s="14" t="s">
        <v>39</v>
      </c>
      <c r="C13" s="14">
        <v>13</v>
      </c>
      <c r="D13" s="7">
        <v>8842879.6999999993</v>
      </c>
      <c r="E13" s="25">
        <f>14212575.24-2807094.24</f>
        <v>11405481</v>
      </c>
      <c r="F13" s="8">
        <f t="shared" si="0"/>
        <v>128.97926226453134</v>
      </c>
      <c r="G13" s="7">
        <v>12020716</v>
      </c>
      <c r="H13" s="8">
        <f t="shared" si="1"/>
        <v>105.39420476874233</v>
      </c>
      <c r="I13" s="7">
        <v>20304896</v>
      </c>
      <c r="J13" s="7">
        <v>30850346</v>
      </c>
    </row>
    <row r="14" spans="1:10" s="12" customFormat="1" x14ac:dyDescent="0.25">
      <c r="A14" s="1" t="s">
        <v>6</v>
      </c>
      <c r="B14" s="13" t="s">
        <v>40</v>
      </c>
      <c r="C14" s="13"/>
      <c r="D14" s="9">
        <f>D15+D16+D17</f>
        <v>4487335.26</v>
      </c>
      <c r="E14" s="24">
        <f>SUM(E15:E17)</f>
        <v>439750</v>
      </c>
      <c r="F14" s="10">
        <f t="shared" si="0"/>
        <v>9.7998026561536662</v>
      </c>
      <c r="G14" s="9">
        <f>SUM(G15:G16)</f>
        <v>250000</v>
      </c>
      <c r="H14" s="10">
        <f t="shared" si="1"/>
        <v>56.850483229107454</v>
      </c>
      <c r="I14" s="9">
        <f>SUM(I15:I16)</f>
        <v>250000</v>
      </c>
      <c r="J14" s="9">
        <f>SUM(J15:J16)</f>
        <v>250000</v>
      </c>
    </row>
    <row r="15" spans="1:10" x14ac:dyDescent="0.25">
      <c r="A15" s="2" t="s">
        <v>7</v>
      </c>
      <c r="B15" s="14" t="s">
        <v>40</v>
      </c>
      <c r="C15" s="14" t="s">
        <v>41</v>
      </c>
      <c r="D15" s="7">
        <v>919592</v>
      </c>
      <c r="E15" s="25"/>
      <c r="F15" s="8">
        <f t="shared" si="0"/>
        <v>0</v>
      </c>
      <c r="G15" s="7"/>
      <c r="H15" s="8" t="e">
        <f t="shared" si="1"/>
        <v>#DIV/0!</v>
      </c>
      <c r="I15" s="7"/>
      <c r="J15" s="7"/>
    </row>
    <row r="16" spans="1:10" x14ac:dyDescent="0.25">
      <c r="A16" s="2" t="s">
        <v>8</v>
      </c>
      <c r="B16" s="14" t="s">
        <v>40</v>
      </c>
      <c r="C16" s="14" t="s">
        <v>42</v>
      </c>
      <c r="D16" s="7">
        <v>13623</v>
      </c>
      <c r="E16" s="25">
        <v>439750</v>
      </c>
      <c r="F16" s="8">
        <f t="shared" si="0"/>
        <v>3227.996770168098</v>
      </c>
      <c r="G16" s="7">
        <v>250000</v>
      </c>
      <c r="H16" s="8">
        <f t="shared" si="1"/>
        <v>56.850483229107454</v>
      </c>
      <c r="I16" s="7">
        <v>250000</v>
      </c>
      <c r="J16" s="7">
        <v>250000</v>
      </c>
    </row>
    <row r="17" spans="1:10" x14ac:dyDescent="0.25">
      <c r="A17" s="2" t="s">
        <v>75</v>
      </c>
      <c r="B17" s="14" t="s">
        <v>40</v>
      </c>
      <c r="C17" s="14" t="s">
        <v>45</v>
      </c>
      <c r="D17" s="7">
        <v>3554120.26</v>
      </c>
      <c r="E17" s="25"/>
      <c r="F17" s="8">
        <f t="shared" si="0"/>
        <v>0</v>
      </c>
      <c r="G17" s="7"/>
      <c r="H17" s="8" t="e">
        <f t="shared" si="1"/>
        <v>#DIV/0!</v>
      </c>
      <c r="I17" s="7"/>
      <c r="J17" s="7"/>
    </row>
    <row r="18" spans="1:10" s="12" customFormat="1" ht="15" customHeight="1" x14ac:dyDescent="0.25">
      <c r="A18" s="1" t="s">
        <v>9</v>
      </c>
      <c r="B18" s="13" t="s">
        <v>41</v>
      </c>
      <c r="C18" s="13"/>
      <c r="D18" s="9">
        <f>D19+D20</f>
        <v>4963395.53</v>
      </c>
      <c r="E18" s="24">
        <f>E19+E20</f>
        <v>7565737</v>
      </c>
      <c r="F18" s="10">
        <f t="shared" si="0"/>
        <v>152.4306687684026</v>
      </c>
      <c r="G18" s="9">
        <f>G19+G20</f>
        <v>7027141</v>
      </c>
      <c r="H18" s="8">
        <f t="shared" si="1"/>
        <v>92.881116538943928</v>
      </c>
      <c r="I18" s="9">
        <f>I19+I20</f>
        <v>6527141</v>
      </c>
      <c r="J18" s="9">
        <f>J19+J20</f>
        <v>6527141</v>
      </c>
    </row>
    <row r="19" spans="1:10" ht="24.75" customHeight="1" x14ac:dyDescent="0.25">
      <c r="A19" s="2" t="s">
        <v>10</v>
      </c>
      <c r="B19" s="14" t="s">
        <v>41</v>
      </c>
      <c r="C19" s="14" t="s">
        <v>45</v>
      </c>
      <c r="D19" s="7">
        <v>80670</v>
      </c>
      <c r="E19" s="25">
        <v>500000</v>
      </c>
      <c r="F19" s="8">
        <f t="shared" si="0"/>
        <v>619.80909879757041</v>
      </c>
      <c r="G19" s="7">
        <v>500000</v>
      </c>
      <c r="H19" s="8">
        <f t="shared" si="1"/>
        <v>100</v>
      </c>
      <c r="I19" s="7">
        <v>0</v>
      </c>
      <c r="J19" s="7">
        <v>0</v>
      </c>
    </row>
    <row r="20" spans="1:10" ht="24.75" customHeight="1" x14ac:dyDescent="0.25">
      <c r="A20" s="2" t="s">
        <v>60</v>
      </c>
      <c r="B20" s="14" t="s">
        <v>41</v>
      </c>
      <c r="C20" s="14" t="s">
        <v>58</v>
      </c>
      <c r="D20" s="7">
        <v>4882725.53</v>
      </c>
      <c r="E20" s="25">
        <v>7065737</v>
      </c>
      <c r="F20" s="8">
        <f>E20/D19*100</f>
        <v>8758.8161646212975</v>
      </c>
      <c r="G20" s="7">
        <v>6527141</v>
      </c>
      <c r="H20" s="8">
        <f t="shared" si="1"/>
        <v>92.377355681367703</v>
      </c>
      <c r="I20" s="7">
        <v>6527141</v>
      </c>
      <c r="J20" s="7">
        <v>6527141</v>
      </c>
    </row>
    <row r="21" spans="1:10" s="12" customFormat="1" x14ac:dyDescent="0.25">
      <c r="A21" s="1" t="s">
        <v>11</v>
      </c>
      <c r="B21" s="13" t="s">
        <v>42</v>
      </c>
      <c r="C21" s="13"/>
      <c r="D21" s="9">
        <f>SUM(D22:D25)</f>
        <v>46971715.740000002</v>
      </c>
      <c r="E21" s="24">
        <f>SUM(E22:E25)</f>
        <v>46724613.990000002</v>
      </c>
      <c r="F21" s="10">
        <f t="shared" si="0"/>
        <v>99.473935013641466</v>
      </c>
      <c r="G21" s="9">
        <f>SUM(G22:G25)</f>
        <v>37040579.299999997</v>
      </c>
      <c r="H21" s="10">
        <f t="shared" si="1"/>
        <v>79.274232865631419</v>
      </c>
      <c r="I21" s="9">
        <f>SUM(I22:I25)</f>
        <v>36389579.299999997</v>
      </c>
      <c r="J21" s="9">
        <f>SUM(J22:J25)</f>
        <v>41350579.299999997</v>
      </c>
    </row>
    <row r="22" spans="1:10" x14ac:dyDescent="0.25">
      <c r="A22" s="2" t="s">
        <v>12</v>
      </c>
      <c r="B22" s="14" t="s">
        <v>42</v>
      </c>
      <c r="C22" s="14" t="s">
        <v>43</v>
      </c>
      <c r="D22" s="7">
        <v>459145.86</v>
      </c>
      <c r="E22" s="25">
        <v>647100.85</v>
      </c>
      <c r="F22" s="8">
        <f t="shared" si="0"/>
        <v>140.93579107954932</v>
      </c>
      <c r="G22" s="7">
        <v>583229.30000000005</v>
      </c>
      <c r="H22" s="8">
        <f t="shared" si="1"/>
        <v>90.129583356288293</v>
      </c>
      <c r="I22" s="7">
        <v>383229.3</v>
      </c>
      <c r="J22" s="7">
        <v>383229.3</v>
      </c>
    </row>
    <row r="23" spans="1:10" x14ac:dyDescent="0.25">
      <c r="A23" s="2" t="s">
        <v>13</v>
      </c>
      <c r="B23" s="14" t="s">
        <v>42</v>
      </c>
      <c r="C23" s="14" t="s">
        <v>47</v>
      </c>
      <c r="D23" s="7">
        <v>9312096</v>
      </c>
      <c r="E23" s="25">
        <v>9772004</v>
      </c>
      <c r="F23" s="8">
        <f t="shared" si="0"/>
        <v>104.93882365473894</v>
      </c>
      <c r="G23" s="7">
        <v>10034900</v>
      </c>
      <c r="H23" s="8">
        <f t="shared" si="1"/>
        <v>102.69029771170786</v>
      </c>
      <c r="I23" s="7">
        <v>10034900</v>
      </c>
      <c r="J23" s="7">
        <v>10034900</v>
      </c>
    </row>
    <row r="24" spans="1:10" x14ac:dyDescent="0.25">
      <c r="A24" s="2" t="s">
        <v>14</v>
      </c>
      <c r="B24" s="15" t="s">
        <v>42</v>
      </c>
      <c r="C24" s="14" t="s">
        <v>45</v>
      </c>
      <c r="D24" s="7">
        <v>25347339.949999999</v>
      </c>
      <c r="E24" s="25">
        <v>17269235.140000001</v>
      </c>
      <c r="F24" s="8">
        <f t="shared" si="0"/>
        <v>68.13036466179561</v>
      </c>
      <c r="G24" s="7">
        <v>16567000</v>
      </c>
      <c r="H24" s="8">
        <f t="shared" si="1"/>
        <v>95.933606009142565</v>
      </c>
      <c r="I24" s="7">
        <v>16756000</v>
      </c>
      <c r="J24" s="7">
        <v>21717000</v>
      </c>
    </row>
    <row r="25" spans="1:10" ht="16.5" customHeight="1" x14ac:dyDescent="0.25">
      <c r="A25" s="2" t="s">
        <v>15</v>
      </c>
      <c r="B25" s="14" t="s">
        <v>42</v>
      </c>
      <c r="C25" s="14">
        <v>12</v>
      </c>
      <c r="D25" s="7">
        <v>11853133.93</v>
      </c>
      <c r="E25" s="25">
        <v>19036274</v>
      </c>
      <c r="F25" s="8">
        <f t="shared" si="0"/>
        <v>160.60118878619642</v>
      </c>
      <c r="G25" s="7">
        <v>9855450</v>
      </c>
      <c r="H25" s="8">
        <f t="shared" si="1"/>
        <v>51.771948649194691</v>
      </c>
      <c r="I25" s="7">
        <v>9215450</v>
      </c>
      <c r="J25" s="7">
        <v>9215450</v>
      </c>
    </row>
    <row r="26" spans="1:10" s="12" customFormat="1" x14ac:dyDescent="0.25">
      <c r="A26" s="1" t="s">
        <v>16</v>
      </c>
      <c r="B26" s="13" t="s">
        <v>43</v>
      </c>
      <c r="C26" s="13"/>
      <c r="D26" s="9">
        <f>SUM(D27:D30)</f>
        <v>61764916.489999995</v>
      </c>
      <c r="E26" s="24">
        <f>SUM(E27:E30)</f>
        <v>5662339.79</v>
      </c>
      <c r="F26" s="10">
        <f t="shared" si="0"/>
        <v>9.1675664953206191</v>
      </c>
      <c r="G26" s="9">
        <f>SUM(G27:G30)</f>
        <v>3066510</v>
      </c>
      <c r="H26" s="10">
        <f t="shared" si="1"/>
        <v>54.156234237578317</v>
      </c>
      <c r="I26" s="9">
        <f>SUM(I27:I30)</f>
        <v>1344510</v>
      </c>
      <c r="J26" s="9">
        <f>SUM(J27:J30)</f>
        <v>1344510</v>
      </c>
    </row>
    <row r="27" spans="1:10" x14ac:dyDescent="0.25">
      <c r="A27" s="2" t="s">
        <v>17</v>
      </c>
      <c r="B27" s="14" t="s">
        <v>43</v>
      </c>
      <c r="C27" s="14" t="s">
        <v>39</v>
      </c>
      <c r="D27" s="7">
        <v>383125.08</v>
      </c>
      <c r="E27" s="25">
        <v>486510</v>
      </c>
      <c r="F27" s="8">
        <f t="shared" si="0"/>
        <v>126.98463906356639</v>
      </c>
      <c r="G27" s="7">
        <v>486510</v>
      </c>
      <c r="H27" s="8">
        <f t="shared" si="1"/>
        <v>100</v>
      </c>
      <c r="I27" s="7">
        <v>486510</v>
      </c>
      <c r="J27" s="7">
        <v>486510</v>
      </c>
    </row>
    <row r="28" spans="1:10" x14ac:dyDescent="0.25">
      <c r="A28" s="2" t="s">
        <v>18</v>
      </c>
      <c r="B28" s="14" t="s">
        <v>43</v>
      </c>
      <c r="C28" s="14" t="s">
        <v>40</v>
      </c>
      <c r="D28" s="7">
        <v>5366426.25</v>
      </c>
      <c r="E28" s="25">
        <v>3691829.79</v>
      </c>
      <c r="F28" s="8">
        <f t="shared" si="0"/>
        <v>68.794941326175874</v>
      </c>
      <c r="G28" s="7">
        <v>858000</v>
      </c>
      <c r="H28" s="8">
        <f t="shared" si="1"/>
        <v>23.240508062534488</v>
      </c>
      <c r="I28" s="7">
        <v>858000</v>
      </c>
      <c r="J28" s="7">
        <v>858000</v>
      </c>
    </row>
    <row r="29" spans="1:10" x14ac:dyDescent="0.25">
      <c r="A29" s="2" t="s">
        <v>57</v>
      </c>
      <c r="B29" s="14" t="s">
        <v>43</v>
      </c>
      <c r="C29" s="14" t="s">
        <v>41</v>
      </c>
      <c r="D29" s="7">
        <v>1280000</v>
      </c>
      <c r="E29" s="25">
        <v>1484000</v>
      </c>
      <c r="F29" s="8">
        <f t="shared" si="0"/>
        <v>115.9375</v>
      </c>
      <c r="G29" s="7">
        <v>1722000</v>
      </c>
      <c r="H29" s="8">
        <f t="shared" si="1"/>
        <v>116.03773584905662</v>
      </c>
      <c r="I29" s="7">
        <v>0</v>
      </c>
      <c r="J29" s="7">
        <v>0</v>
      </c>
    </row>
    <row r="30" spans="1:10" x14ac:dyDescent="0.25">
      <c r="A30" s="2" t="s">
        <v>61</v>
      </c>
      <c r="B30" s="14" t="s">
        <v>43</v>
      </c>
      <c r="C30" s="14" t="s">
        <v>43</v>
      </c>
      <c r="D30" s="7">
        <v>54735365.159999996</v>
      </c>
      <c r="E30" s="25"/>
      <c r="F30" s="8">
        <f t="shared" si="0"/>
        <v>0</v>
      </c>
      <c r="G30" s="7"/>
      <c r="H30" s="8" t="e">
        <f t="shared" si="1"/>
        <v>#DIV/0!</v>
      </c>
      <c r="I30" s="7"/>
      <c r="J30" s="7"/>
    </row>
    <row r="31" spans="1:10" x14ac:dyDescent="0.25">
      <c r="A31" s="18" t="s">
        <v>63</v>
      </c>
      <c r="B31" s="19" t="s">
        <v>44</v>
      </c>
      <c r="C31" s="14"/>
      <c r="D31" s="9">
        <f>D33+D32</f>
        <v>316531.32</v>
      </c>
      <c r="E31" s="24">
        <f>E33+E32</f>
        <v>871781.87</v>
      </c>
      <c r="F31" s="8">
        <f t="shared" si="0"/>
        <v>275.41725412828026</v>
      </c>
      <c r="G31" s="9">
        <f>G33+G32</f>
        <v>655000</v>
      </c>
      <c r="H31" s="8">
        <f t="shared" si="1"/>
        <v>75.133473468540927</v>
      </c>
      <c r="I31" s="9">
        <f t="shared" ref="I31:J31" si="2">I33+I32</f>
        <v>680000</v>
      </c>
      <c r="J31" s="9">
        <f t="shared" si="2"/>
        <v>707000</v>
      </c>
    </row>
    <row r="32" spans="1:10" x14ac:dyDescent="0.25">
      <c r="A32" s="2" t="s">
        <v>76</v>
      </c>
      <c r="B32" s="14" t="s">
        <v>44</v>
      </c>
      <c r="C32" s="14" t="s">
        <v>39</v>
      </c>
      <c r="D32" s="9"/>
      <c r="E32" s="24"/>
      <c r="F32" s="8" t="e">
        <f t="shared" si="0"/>
        <v>#DIV/0!</v>
      </c>
      <c r="G32" s="9">
        <v>185000</v>
      </c>
      <c r="H32" s="8" t="e">
        <f t="shared" si="1"/>
        <v>#DIV/0!</v>
      </c>
      <c r="I32" s="9">
        <v>185000</v>
      </c>
      <c r="J32" s="9">
        <v>185000</v>
      </c>
    </row>
    <row r="33" spans="1:10" x14ac:dyDescent="0.25">
      <c r="A33" s="2" t="s">
        <v>64</v>
      </c>
      <c r="B33" s="14" t="s">
        <v>44</v>
      </c>
      <c r="C33" s="14" t="s">
        <v>43</v>
      </c>
      <c r="D33" s="7">
        <v>316531.32</v>
      </c>
      <c r="E33" s="25">
        <v>871781.87</v>
      </c>
      <c r="F33" s="8">
        <f t="shared" si="0"/>
        <v>275.41725412828026</v>
      </c>
      <c r="G33" s="7">
        <v>470000</v>
      </c>
      <c r="H33" s="8">
        <f t="shared" si="1"/>
        <v>53.912568748418686</v>
      </c>
      <c r="I33" s="7">
        <v>495000</v>
      </c>
      <c r="J33" s="7">
        <v>522000</v>
      </c>
    </row>
    <row r="34" spans="1:10" s="12" customFormat="1" x14ac:dyDescent="0.25">
      <c r="A34" s="1" t="s">
        <v>19</v>
      </c>
      <c r="B34" s="13" t="s">
        <v>46</v>
      </c>
      <c r="C34" s="13"/>
      <c r="D34" s="9">
        <f>SUM(D35:D40)</f>
        <v>629517472.78000009</v>
      </c>
      <c r="E34" s="24">
        <f>SUM(E35:E40)</f>
        <v>645989348.82999992</v>
      </c>
      <c r="F34" s="10">
        <f t="shared" si="0"/>
        <v>102.61658758687963</v>
      </c>
      <c r="G34" s="9">
        <f>SUM(G35:G40)</f>
        <v>643609699.61000001</v>
      </c>
      <c r="H34" s="10">
        <f t="shared" si="1"/>
        <v>99.631627173991362</v>
      </c>
      <c r="I34" s="9">
        <f>SUM(I35:I40)</f>
        <v>623652003</v>
      </c>
      <c r="J34" s="9">
        <f>SUM(J35:J40)</f>
        <v>628108963</v>
      </c>
    </row>
    <row r="35" spans="1:10" x14ac:dyDescent="0.25">
      <c r="A35" s="2" t="s">
        <v>20</v>
      </c>
      <c r="B35" s="14" t="s">
        <v>46</v>
      </c>
      <c r="C35" s="14" t="s">
        <v>39</v>
      </c>
      <c r="D35" s="17">
        <v>120674603.81999999</v>
      </c>
      <c r="E35" s="25">
        <f>144654988+500000</f>
        <v>145154988</v>
      </c>
      <c r="F35" s="8">
        <f t="shared" si="0"/>
        <v>120.28627681804144</v>
      </c>
      <c r="G35" s="7">
        <v>180092817</v>
      </c>
      <c r="H35" s="8">
        <f t="shared" si="1"/>
        <v>124.06932719390944</v>
      </c>
      <c r="I35" s="7">
        <v>176233797</v>
      </c>
      <c r="J35" s="7">
        <v>177226917</v>
      </c>
    </row>
    <row r="36" spans="1:10" x14ac:dyDescent="0.25">
      <c r="A36" s="2" t="s">
        <v>21</v>
      </c>
      <c r="B36" s="14" t="s">
        <v>46</v>
      </c>
      <c r="C36" s="14" t="s">
        <v>40</v>
      </c>
      <c r="D36" s="17">
        <v>416247943.39999998</v>
      </c>
      <c r="E36" s="25">
        <f>387595014.73+1490572.65</f>
        <v>389085587.38</v>
      </c>
      <c r="F36" s="8">
        <f t="shared" si="0"/>
        <v>93.474476823084771</v>
      </c>
      <c r="G36" s="7">
        <v>341307352.61000001</v>
      </c>
      <c r="H36" s="8">
        <f t="shared" si="1"/>
        <v>87.720379186562511</v>
      </c>
      <c r="I36" s="7">
        <v>328351796</v>
      </c>
      <c r="J36" s="7">
        <v>331462606</v>
      </c>
    </row>
    <row r="37" spans="1:10" x14ac:dyDescent="0.25">
      <c r="A37" s="2" t="s">
        <v>48</v>
      </c>
      <c r="B37" s="14" t="s">
        <v>46</v>
      </c>
      <c r="C37" s="14" t="s">
        <v>41</v>
      </c>
      <c r="D37" s="17">
        <v>41034347.460000001</v>
      </c>
      <c r="E37" s="25">
        <f>46677869.44+590000</f>
        <v>47267869.439999998</v>
      </c>
      <c r="F37" s="8">
        <f t="shared" si="0"/>
        <v>115.19098600526398</v>
      </c>
      <c r="G37" s="7">
        <v>52095870</v>
      </c>
      <c r="H37" s="8">
        <f t="shared" si="1"/>
        <v>110.21412773031474</v>
      </c>
      <c r="I37" s="7">
        <v>50702350</v>
      </c>
      <c r="J37" s="7">
        <v>51049490</v>
      </c>
    </row>
    <row r="38" spans="1:10" ht="25.5" x14ac:dyDescent="0.25">
      <c r="A38" s="2" t="s">
        <v>22</v>
      </c>
      <c r="B38" s="14" t="s">
        <v>46</v>
      </c>
      <c r="C38" s="14" t="s">
        <v>43</v>
      </c>
      <c r="D38" s="17">
        <v>56921.599999999999</v>
      </c>
      <c r="E38" s="25">
        <v>100000</v>
      </c>
      <c r="F38" s="8">
        <f t="shared" si="0"/>
        <v>175.68023386552733</v>
      </c>
      <c r="G38" s="7">
        <v>100000</v>
      </c>
      <c r="H38" s="8">
        <f t="shared" si="1"/>
        <v>100</v>
      </c>
      <c r="I38" s="7">
        <v>0</v>
      </c>
      <c r="J38" s="7">
        <v>0</v>
      </c>
    </row>
    <row r="39" spans="1:10" x14ac:dyDescent="0.25">
      <c r="A39" s="2" t="s">
        <v>23</v>
      </c>
      <c r="B39" s="14" t="s">
        <v>46</v>
      </c>
      <c r="C39" s="14" t="s">
        <v>46</v>
      </c>
      <c r="D39" s="17">
        <v>128830.01</v>
      </c>
      <c r="E39" s="25">
        <v>200000</v>
      </c>
      <c r="F39" s="8">
        <f t="shared" si="0"/>
        <v>155.24333189138153</v>
      </c>
      <c r="G39" s="7">
        <v>200000</v>
      </c>
      <c r="H39" s="8">
        <f t="shared" si="1"/>
        <v>100</v>
      </c>
      <c r="I39" s="7">
        <v>0</v>
      </c>
      <c r="J39" s="7">
        <v>0</v>
      </c>
    </row>
    <row r="40" spans="1:10" x14ac:dyDescent="0.25">
      <c r="A40" s="2" t="s">
        <v>24</v>
      </c>
      <c r="B40" s="14" t="s">
        <v>46</v>
      </c>
      <c r="C40" s="14" t="s">
        <v>45</v>
      </c>
      <c r="D40" s="17">
        <v>51374826.490000002</v>
      </c>
      <c r="E40" s="25">
        <v>64180904.009999998</v>
      </c>
      <c r="F40" s="8">
        <f t="shared" si="0"/>
        <v>124.92675575749665</v>
      </c>
      <c r="G40" s="7">
        <v>69813660</v>
      </c>
      <c r="H40" s="8">
        <f t="shared" si="1"/>
        <v>108.7763737156497</v>
      </c>
      <c r="I40" s="7">
        <v>68364060</v>
      </c>
      <c r="J40" s="7">
        <v>68369950</v>
      </c>
    </row>
    <row r="41" spans="1:10" s="12" customFormat="1" x14ac:dyDescent="0.25">
      <c r="A41" s="1" t="s">
        <v>25</v>
      </c>
      <c r="B41" s="13" t="s">
        <v>47</v>
      </c>
      <c r="C41" s="13"/>
      <c r="D41" s="9">
        <f>SUM(D42:D43)</f>
        <v>89293121.989999995</v>
      </c>
      <c r="E41" s="24">
        <f>SUM(E42:E43)</f>
        <v>106856831.87</v>
      </c>
      <c r="F41" s="10">
        <f t="shared" si="0"/>
        <v>119.66972314168495</v>
      </c>
      <c r="G41" s="9">
        <f>SUM(G42:G43)</f>
        <v>96391110</v>
      </c>
      <c r="H41" s="10">
        <f t="shared" si="1"/>
        <v>90.205846751350066</v>
      </c>
      <c r="I41" s="9">
        <f>SUM(I42:I43)</f>
        <v>83236972</v>
      </c>
      <c r="J41" s="9">
        <f>SUM(J42:J43)</f>
        <v>83595260</v>
      </c>
    </row>
    <row r="42" spans="1:10" x14ac:dyDescent="0.25">
      <c r="A42" s="2" t="s">
        <v>26</v>
      </c>
      <c r="B42" s="14" t="s">
        <v>47</v>
      </c>
      <c r="C42" s="14" t="s">
        <v>39</v>
      </c>
      <c r="D42" s="17">
        <v>85078833.299999997</v>
      </c>
      <c r="E42" s="25">
        <f>100640668.87+490000</f>
        <v>101130668.87</v>
      </c>
      <c r="F42" s="8">
        <f t="shared" si="0"/>
        <v>118.8670142118651</v>
      </c>
      <c r="G42" s="7">
        <v>89859930</v>
      </c>
      <c r="H42" s="8">
        <f t="shared" si="1"/>
        <v>88.855271110202821</v>
      </c>
      <c r="I42" s="7">
        <v>76705792</v>
      </c>
      <c r="J42" s="7">
        <v>77064080</v>
      </c>
    </row>
    <row r="43" spans="1:10" ht="13.5" customHeight="1" x14ac:dyDescent="0.25">
      <c r="A43" s="2" t="s">
        <v>27</v>
      </c>
      <c r="B43" s="14" t="s">
        <v>47</v>
      </c>
      <c r="C43" s="14" t="s">
        <v>42</v>
      </c>
      <c r="D43" s="17">
        <v>4214288.6900000004</v>
      </c>
      <c r="E43" s="25">
        <v>5726163</v>
      </c>
      <c r="F43" s="8">
        <f t="shared" si="0"/>
        <v>135.87495829574979</v>
      </c>
      <c r="G43" s="7">
        <v>6531180</v>
      </c>
      <c r="H43" s="8">
        <f t="shared" si="1"/>
        <v>114.0585763974934</v>
      </c>
      <c r="I43" s="7">
        <v>6531180</v>
      </c>
      <c r="J43" s="7">
        <v>6531180</v>
      </c>
    </row>
    <row r="44" spans="1:10" s="12" customFormat="1" x14ac:dyDescent="0.25">
      <c r="A44" s="1" t="s">
        <v>28</v>
      </c>
      <c r="B44" s="13">
        <v>10</v>
      </c>
      <c r="C44" s="13"/>
      <c r="D44" s="9">
        <f>SUM(D45:D48)</f>
        <v>84462938.859999999</v>
      </c>
      <c r="E44" s="24">
        <f>SUM(E45:E48)</f>
        <v>82475243</v>
      </c>
      <c r="F44" s="10">
        <f t="shared" si="0"/>
        <v>97.646665049987575</v>
      </c>
      <c r="G44" s="9">
        <f>SUM(G45:G48)</f>
        <v>74915498.030000001</v>
      </c>
      <c r="H44" s="10">
        <f t="shared" si="1"/>
        <v>90.833922162557315</v>
      </c>
      <c r="I44" s="9">
        <f>SUM(I45:I48)</f>
        <v>75448098.030000001</v>
      </c>
      <c r="J44" s="9">
        <f>SUM(J45:J48)</f>
        <v>76038098.030000001</v>
      </c>
    </row>
    <row r="45" spans="1:10" x14ac:dyDescent="0.25">
      <c r="A45" s="2" t="s">
        <v>29</v>
      </c>
      <c r="B45" s="14">
        <v>10</v>
      </c>
      <c r="C45" s="14" t="s">
        <v>39</v>
      </c>
      <c r="D45" s="17">
        <v>3367894.52</v>
      </c>
      <c r="E45" s="25">
        <f>4707498-1000000</f>
        <v>3707498</v>
      </c>
      <c r="F45" s="8">
        <f t="shared" si="0"/>
        <v>110.08355451702209</v>
      </c>
      <c r="G45" s="7">
        <v>3563283</v>
      </c>
      <c r="H45" s="8">
        <f t="shared" si="1"/>
        <v>96.110179965033026</v>
      </c>
      <c r="I45" s="7">
        <v>3563283</v>
      </c>
      <c r="J45" s="7">
        <v>3563283</v>
      </c>
    </row>
    <row r="46" spans="1:10" x14ac:dyDescent="0.25">
      <c r="A46" s="2" t="s">
        <v>30</v>
      </c>
      <c r="B46" s="15">
        <v>10</v>
      </c>
      <c r="C46" s="15" t="s">
        <v>41</v>
      </c>
      <c r="D46" s="17"/>
      <c r="E46" s="25"/>
      <c r="F46" s="8" t="e">
        <f t="shared" si="0"/>
        <v>#DIV/0!</v>
      </c>
      <c r="G46" s="7"/>
      <c r="H46" s="8" t="e">
        <f t="shared" si="1"/>
        <v>#DIV/0!</v>
      </c>
      <c r="I46" s="7"/>
      <c r="J46" s="7"/>
    </row>
    <row r="47" spans="1:10" x14ac:dyDescent="0.25">
      <c r="A47" s="2" t="s">
        <v>31</v>
      </c>
      <c r="B47" s="14">
        <v>10</v>
      </c>
      <c r="C47" s="14" t="s">
        <v>42</v>
      </c>
      <c r="D47" s="17">
        <v>81003044.340000004</v>
      </c>
      <c r="E47" s="25">
        <v>78639745</v>
      </c>
      <c r="F47" s="8">
        <f t="shared" si="0"/>
        <v>97.082456148091978</v>
      </c>
      <c r="G47" s="7">
        <v>71239215.030000001</v>
      </c>
      <c r="H47" s="8">
        <f t="shared" si="1"/>
        <v>90.589326084411908</v>
      </c>
      <c r="I47" s="7">
        <v>71806815.030000001</v>
      </c>
      <c r="J47" s="7">
        <v>72396815.030000001</v>
      </c>
    </row>
    <row r="48" spans="1:10" ht="12.75" customHeight="1" x14ac:dyDescent="0.25">
      <c r="A48" s="2" t="s">
        <v>32</v>
      </c>
      <c r="B48" s="14">
        <v>10</v>
      </c>
      <c r="C48" s="14" t="s">
        <v>44</v>
      </c>
      <c r="D48" s="17">
        <v>92000</v>
      </c>
      <c r="E48" s="25">
        <v>128000</v>
      </c>
      <c r="F48" s="8">
        <f t="shared" si="0"/>
        <v>139.13043478260869</v>
      </c>
      <c r="G48" s="7">
        <v>113000</v>
      </c>
      <c r="H48" s="8">
        <f t="shared" si="1"/>
        <v>88.28125</v>
      </c>
      <c r="I48" s="7">
        <v>78000</v>
      </c>
      <c r="J48" s="7">
        <v>78000</v>
      </c>
    </row>
    <row r="49" spans="1:10" s="12" customFormat="1" x14ac:dyDescent="0.25">
      <c r="A49" s="1" t="s">
        <v>33</v>
      </c>
      <c r="B49" s="13">
        <v>11</v>
      </c>
      <c r="C49" s="13"/>
      <c r="D49" s="9">
        <f>SUM(D50:D52)</f>
        <v>19251513.690000001</v>
      </c>
      <c r="E49" s="24">
        <f>SUM(E50:E52)</f>
        <v>165968381.38</v>
      </c>
      <c r="F49" s="10">
        <f t="shared" si="0"/>
        <v>862.10561960232008</v>
      </c>
      <c r="G49" s="9">
        <f>SUM(G50:G52)</f>
        <v>215241408.69</v>
      </c>
      <c r="H49" s="10">
        <f t="shared" si="1"/>
        <v>129.68820139131492</v>
      </c>
      <c r="I49" s="9">
        <f>SUM(I50:I52)</f>
        <v>17441070</v>
      </c>
      <c r="J49" s="9">
        <f>SUM(J50:J52)</f>
        <v>17550250</v>
      </c>
    </row>
    <row r="50" spans="1:10" x14ac:dyDescent="0.25">
      <c r="A50" s="3" t="s">
        <v>59</v>
      </c>
      <c r="B50" s="15" t="s">
        <v>53</v>
      </c>
      <c r="C50" s="15" t="s">
        <v>39</v>
      </c>
      <c r="D50" s="17">
        <v>2649908.63</v>
      </c>
      <c r="E50" s="25">
        <f>8198722.17-300000</f>
        <v>7898722.1699999999</v>
      </c>
      <c r="F50" s="8"/>
      <c r="G50" s="7">
        <v>50000</v>
      </c>
      <c r="H50" s="10">
        <f t="shared" si="1"/>
        <v>0.63301378278507037</v>
      </c>
      <c r="I50" s="7">
        <v>0</v>
      </c>
      <c r="J50" s="7">
        <v>0</v>
      </c>
    </row>
    <row r="51" spans="1:10" x14ac:dyDescent="0.25">
      <c r="A51" s="2" t="s">
        <v>34</v>
      </c>
      <c r="B51" s="14">
        <v>11</v>
      </c>
      <c r="C51" s="14" t="s">
        <v>40</v>
      </c>
      <c r="D51" s="17">
        <v>4843684.32</v>
      </c>
      <c r="E51" s="25">
        <v>132822721.31</v>
      </c>
      <c r="F51" s="8">
        <f t="shared" si="0"/>
        <v>2742.1836877676619</v>
      </c>
      <c r="G51" s="7">
        <v>195368038.69</v>
      </c>
      <c r="H51" s="8">
        <f t="shared" si="1"/>
        <v>147.08932083541873</v>
      </c>
      <c r="I51" s="7">
        <v>200000</v>
      </c>
      <c r="J51" s="7">
        <v>200000</v>
      </c>
    </row>
    <row r="52" spans="1:10" x14ac:dyDescent="0.25">
      <c r="A52" s="2" t="s">
        <v>67</v>
      </c>
      <c r="B52" s="14" t="s">
        <v>53</v>
      </c>
      <c r="C52" s="14" t="s">
        <v>41</v>
      </c>
      <c r="D52" s="17">
        <v>11757920.74</v>
      </c>
      <c r="E52" s="25">
        <v>25246937.899999999</v>
      </c>
      <c r="F52" s="8">
        <f t="shared" si="0"/>
        <v>214.72281076118222</v>
      </c>
      <c r="G52" s="7">
        <v>19823370</v>
      </c>
      <c r="H52" s="8">
        <f t="shared" si="1"/>
        <v>78.517918008583536</v>
      </c>
      <c r="I52" s="7">
        <v>17241070</v>
      </c>
      <c r="J52" s="7">
        <v>17350250</v>
      </c>
    </row>
    <row r="53" spans="1:10" s="12" customFormat="1" ht="26.25" customHeight="1" x14ac:dyDescent="0.25">
      <c r="A53" s="1" t="s">
        <v>35</v>
      </c>
      <c r="B53" s="13">
        <v>14</v>
      </c>
      <c r="C53" s="13"/>
      <c r="D53" s="9">
        <f>SUM(D54:D55)</f>
        <v>9350900</v>
      </c>
      <c r="E53" s="24">
        <f>SUM(E54:E56)</f>
        <v>10794811</v>
      </c>
      <c r="F53" s="10">
        <f t="shared" si="0"/>
        <v>115.44141205659348</v>
      </c>
      <c r="G53" s="9">
        <f>SUM(G54:G56)</f>
        <v>12762200</v>
      </c>
      <c r="H53" s="10">
        <f t="shared" si="1"/>
        <v>118.22532140673884</v>
      </c>
      <c r="I53" s="9">
        <f>SUM(I54:I55)</f>
        <v>1962200</v>
      </c>
      <c r="J53" s="9">
        <f>SUM(J54:J55)</f>
        <v>1962200</v>
      </c>
    </row>
    <row r="54" spans="1:10" ht="27.75" customHeight="1" x14ac:dyDescent="0.25">
      <c r="A54" s="2" t="s">
        <v>36</v>
      </c>
      <c r="B54" s="14">
        <v>14</v>
      </c>
      <c r="C54" s="14" t="s">
        <v>39</v>
      </c>
      <c r="D54" s="7">
        <v>1770900</v>
      </c>
      <c r="E54" s="25">
        <v>1890000</v>
      </c>
      <c r="F54" s="8">
        <f t="shared" si="0"/>
        <v>106.725393867525</v>
      </c>
      <c r="G54" s="7">
        <v>1962200</v>
      </c>
      <c r="H54" s="8">
        <f t="shared" si="1"/>
        <v>103.82010582010581</v>
      </c>
      <c r="I54" s="7">
        <v>1962200</v>
      </c>
      <c r="J54" s="7">
        <v>1962200</v>
      </c>
    </row>
    <row r="55" spans="1:10" x14ac:dyDescent="0.25">
      <c r="A55" s="2" t="s">
        <v>37</v>
      </c>
      <c r="B55" s="14">
        <v>14</v>
      </c>
      <c r="C55" s="14" t="s">
        <v>40</v>
      </c>
      <c r="D55" s="7">
        <v>7580000</v>
      </c>
      <c r="E55" s="25"/>
      <c r="F55" s="8">
        <f t="shared" si="0"/>
        <v>0</v>
      </c>
      <c r="G55" s="7"/>
      <c r="H55" s="8" t="e">
        <f t="shared" si="1"/>
        <v>#DIV/0!</v>
      </c>
      <c r="I55" s="7"/>
      <c r="J55" s="7"/>
    </row>
    <row r="56" spans="1:10" x14ac:dyDescent="0.25">
      <c r="A56" s="2" t="s">
        <v>69</v>
      </c>
      <c r="B56" s="14" t="s">
        <v>68</v>
      </c>
      <c r="C56" s="14" t="s">
        <v>41</v>
      </c>
      <c r="D56" s="7"/>
      <c r="E56" s="25">
        <v>8904811</v>
      </c>
      <c r="F56" s="8" t="e">
        <f t="shared" si="0"/>
        <v>#DIV/0!</v>
      </c>
      <c r="G56" s="7">
        <v>10800000</v>
      </c>
      <c r="H56" s="8">
        <f t="shared" si="1"/>
        <v>121.28275378332005</v>
      </c>
      <c r="I56" s="7"/>
      <c r="J56" s="7"/>
    </row>
    <row r="57" spans="1:10" x14ac:dyDescent="0.25">
      <c r="A57" s="1" t="s">
        <v>38</v>
      </c>
      <c r="B57" s="15"/>
      <c r="C57" s="15"/>
      <c r="D57" s="9">
        <f>D5+D14+D18+D21+D26+D34+D41+D44+D49+D53+D31</f>
        <v>1001887481.1000001</v>
      </c>
      <c r="E57" s="24">
        <f>E5+E14+E18+E21+E26+E34+E41+E44+E49+E53+E31</f>
        <v>1136122514.7299998</v>
      </c>
      <c r="F57" s="10">
        <f t="shared" si="0"/>
        <v>113.39821448638317</v>
      </c>
      <c r="G57" s="9">
        <f>G5+G14+G18+G21+G26+G34+G41+G44+G49+G53+G31</f>
        <v>1161546909.6299999</v>
      </c>
      <c r="H57" s="10">
        <f t="shared" si="1"/>
        <v>102.23782158793342</v>
      </c>
      <c r="I57" s="9">
        <f>I5+I14+I18+I21+I26+I34+I41+I44+I49+I53+I31</f>
        <v>925917453.32999992</v>
      </c>
      <c r="J57" s="9">
        <f>J5+J14+J18+J21+J26+J34+J41+J44+J49+J53+J31</f>
        <v>946850720.32999992</v>
      </c>
    </row>
  </sheetData>
  <mergeCells count="1">
    <mergeCell ref="A1:J1"/>
  </mergeCells>
  <pageMargins left="0.11811023622047245" right="0.11811023622047245" top="1.1811023622047245" bottom="0.74803149606299213" header="0.31496062992125984" footer="0.31496062992125984"/>
  <pageSetup paperSize="9" scale="6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2024-11-14T14:17:50Z</dcterms:modified>
</cp:coreProperties>
</file>